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4.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harts/chart1.xml" ContentType="application/vnd.openxmlformats-officedocument.drawingml.chart+xml"/>
  <Override PartName="/xl/drawings/drawing3.xml" ContentType="application/vnd.openxmlformats-officedocument.drawing+xml"/>
  <Override PartName="/xl/drawings/drawing1.xml" ContentType="application/vnd.openxmlformats-officedocument.drawing+xml"/>
  <Override PartName="/xl/drawings/drawing2.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docProps/app.xml" ContentType="application/vnd.openxmlformats-officedocument.extended-properties+xml"/>
  <Override PartName="/docProps/core.xml" ContentType="application/vnd.openxmlformats-package.core-properties+xml"/>
  <Override PartName="/xl/calcChain.xml" ContentType="application/vnd.openxmlformats-officedocument.spreadsheetml.calcChain+xml"/>
  <Override PartName="/xl/comments2.xml" ContentType="application/vnd.openxmlformats-officedocument.spreadsheetml.comments+xml"/>
  <Override PartName="/xl/comments1.xml" ContentType="application/vnd.openxmlformats-officedocument.spreadsheetml.comment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lacosta\Desktop\Indicadores I Sem 2018\Promoción\"/>
    </mc:Choice>
  </mc:AlternateContent>
  <bookViews>
    <workbookView xWindow="0" yWindow="0" windowWidth="20490" windowHeight="7155" tabRatio="545" activeTab="2"/>
  </bookViews>
  <sheets>
    <sheet name="Ficha tecnica de indicador" sheetId="4" r:id="rId1"/>
    <sheet name="Ficha medición indicador" sheetId="12" r:id="rId2"/>
    <sheet name="soporte" sheetId="15" r:id="rId3"/>
    <sheet name="Festivos" sheetId="16" r:id="rId4"/>
  </sheets>
  <definedNames>
    <definedName name="_xlnm._FilterDatabase" localSheetId="2" hidden="1">soporte!$A$5:$K$53</definedName>
    <definedName name="_xlnm.Print_Area" localSheetId="1">'Ficha medición indicador'!$B$2:$J$67</definedName>
    <definedName name="_xlnm.Print_Area" localSheetId="0">'Ficha tecnica de indicador'!$B$1:$E$16</definedName>
  </definedNames>
  <calcPr calcId="152511"/>
</workbook>
</file>

<file path=xl/calcChain.xml><?xml version="1.0" encoding="utf-8"?>
<calcChain xmlns="http://schemas.openxmlformats.org/spreadsheetml/2006/main">
  <c r="I10" i="12" l="1"/>
  <c r="C28" i="12"/>
  <c r="C27" i="12"/>
  <c r="L31" i="12"/>
  <c r="L32" i="12"/>
  <c r="L33" i="12"/>
  <c r="L34" i="12"/>
  <c r="L35" i="12"/>
  <c r="L36" i="12"/>
  <c r="L37" i="12"/>
  <c r="L38" i="12"/>
  <c r="L39" i="12"/>
  <c r="L40" i="12"/>
  <c r="L41" i="12"/>
  <c r="L42" i="12"/>
  <c r="L43" i="12"/>
  <c r="L44" i="12"/>
  <c r="L45" i="12"/>
  <c r="L46" i="12"/>
  <c r="L47" i="12"/>
  <c r="L48" i="12"/>
  <c r="L49" i="12"/>
  <c r="E26" i="12"/>
  <c r="F26" i="12" s="1"/>
  <c r="E27" i="12"/>
  <c r="E28" i="12"/>
  <c r="E29" i="12"/>
  <c r="E30" i="12"/>
  <c r="E31" i="12"/>
  <c r="E32" i="12"/>
  <c r="E33" i="12"/>
  <c r="C25" i="12"/>
  <c r="C26" i="12" l="1"/>
  <c r="C23" i="12"/>
  <c r="C34" i="12"/>
  <c r="C33" i="12"/>
  <c r="G53" i="15"/>
  <c r="G52" i="15"/>
  <c r="G51" i="15"/>
  <c r="G50" i="15"/>
  <c r="G49" i="15"/>
  <c r="G48" i="15"/>
  <c r="G47" i="15"/>
  <c r="G46" i="15"/>
  <c r="G45" i="15"/>
  <c r="G44" i="15"/>
  <c r="G43" i="15"/>
  <c r="G41" i="15"/>
  <c r="G40" i="15"/>
  <c r="G38" i="15"/>
  <c r="G37" i="15"/>
  <c r="G36" i="15"/>
  <c r="G35" i="15"/>
  <c r="G34" i="15"/>
  <c r="G33" i="15"/>
  <c r="G32" i="15"/>
  <c r="G31" i="15"/>
  <c r="G30" i="15"/>
  <c r="G29" i="15"/>
  <c r="G28" i="15"/>
  <c r="G27" i="15"/>
  <c r="G26" i="15"/>
  <c r="G25" i="15"/>
  <c r="G24" i="15"/>
  <c r="G23" i="15"/>
  <c r="G22" i="15"/>
  <c r="G21" i="15"/>
  <c r="G20" i="15"/>
  <c r="G19" i="15"/>
  <c r="G18" i="15"/>
  <c r="G17" i="15"/>
  <c r="G16" i="15"/>
  <c r="G15" i="15"/>
  <c r="G14" i="15"/>
  <c r="G13" i="15"/>
  <c r="G12" i="15"/>
  <c r="G11" i="15"/>
  <c r="G10" i="15"/>
  <c r="G9" i="15"/>
  <c r="G8" i="15"/>
  <c r="G7" i="15"/>
  <c r="G6" i="15"/>
  <c r="E24" i="12" l="1"/>
  <c r="E25" i="12"/>
  <c r="F10" i="12" l="1"/>
  <c r="E34" i="12" l="1"/>
  <c r="F34" i="12" s="1"/>
  <c r="F33" i="12"/>
  <c r="F32" i="12"/>
  <c r="F31" i="12"/>
  <c r="L30" i="12"/>
  <c r="F30" i="12"/>
  <c r="L29" i="12"/>
  <c r="F29" i="12"/>
  <c r="L28" i="12"/>
  <c r="F28" i="12"/>
  <c r="L27" i="12"/>
  <c r="F27" i="12"/>
  <c r="L26" i="12"/>
  <c r="L25" i="12"/>
  <c r="F25" i="12"/>
  <c r="L24" i="12"/>
  <c r="F24" i="12"/>
  <c r="L23" i="12"/>
  <c r="E23" i="12"/>
  <c r="F23" i="12" s="1"/>
</calcChain>
</file>

<file path=xl/comments1.xml><?xml version="1.0" encoding="utf-8"?>
<comments xmlns="http://schemas.openxmlformats.org/spreadsheetml/2006/main">
  <authors>
    <author>Owner</author>
  </authors>
  <commentList>
    <comment ref="H10" authorId="0" shapeId="0">
      <text>
        <r>
          <rPr>
            <b/>
            <sz val="9"/>
            <color indexed="81"/>
            <rFont val="Tahoma"/>
            <family val="2"/>
          </rPr>
          <t>corresponde al Nivel de referencia de la ficha tecnica del indicador</t>
        </r>
      </text>
    </comment>
    <comment ref="J10" authorId="0" shapeId="0">
      <text>
        <r>
          <rPr>
            <b/>
            <sz val="9"/>
            <color indexed="81"/>
            <rFont val="Tahoma"/>
            <family val="2"/>
          </rPr>
          <t>corresponde a la Períodicidad del Cálculo de la ficha tecnica del indicador</t>
        </r>
      </text>
    </comment>
  </commentList>
</comments>
</file>

<file path=xl/comments2.xml><?xml version="1.0" encoding="utf-8"?>
<comments xmlns="http://schemas.openxmlformats.org/spreadsheetml/2006/main">
  <authors>
    <author>Luz Marina Acosta Alvarez</author>
  </authors>
  <commentList>
    <comment ref="D5" authorId="0" shapeId="0">
      <text>
        <r>
          <rPr>
            <b/>
            <sz val="9"/>
            <color indexed="81"/>
            <rFont val="Tahoma"/>
            <family val="2"/>
          </rPr>
          <t>Luz Marina Acosta Alvarez:</t>
        </r>
        <r>
          <rPr>
            <sz val="9"/>
            <color indexed="81"/>
            <rFont val="Tahoma"/>
            <family val="2"/>
          </rPr>
          <t xml:space="preserve">
fecha de la última evaluación</t>
        </r>
      </text>
    </comment>
  </commentList>
</comments>
</file>

<file path=xl/sharedStrings.xml><?xml version="1.0" encoding="utf-8"?>
<sst xmlns="http://schemas.openxmlformats.org/spreadsheetml/2006/main" count="341" uniqueCount="233">
  <si>
    <t>Nombre del indicador</t>
  </si>
  <si>
    <t>Objetivo del indicador</t>
  </si>
  <si>
    <t xml:space="preserve">Escala:            </t>
  </si>
  <si>
    <t>Tipo de Indicador</t>
  </si>
  <si>
    <t>Tendencia</t>
  </si>
  <si>
    <t>Nivel de referencia:</t>
  </si>
  <si>
    <t>Criterio para establecer el nivel de referencia:</t>
  </si>
  <si>
    <t>RESPONSABILIDADES</t>
  </si>
  <si>
    <t>Observaciones:</t>
  </si>
  <si>
    <t>Información del indicador</t>
  </si>
  <si>
    <t>Período reportado</t>
  </si>
  <si>
    <t>Nombre del indicador:</t>
  </si>
  <si>
    <t>Fórmula</t>
  </si>
  <si>
    <t>Meta</t>
  </si>
  <si>
    <t>Periodicidad</t>
  </si>
  <si>
    <t xml:space="preserve">         &lt;&lt;&lt;&lt; seleccionar opción según la tendencia del indicador</t>
  </si>
  <si>
    <t>Mes</t>
  </si>
  <si>
    <t>Medición</t>
  </si>
  <si>
    <t>Enero</t>
  </si>
  <si>
    <t>Febrero</t>
  </si>
  <si>
    <t>Marzo</t>
  </si>
  <si>
    <t>Abril</t>
  </si>
  <si>
    <t>Mayo</t>
  </si>
  <si>
    <t>Junio</t>
  </si>
  <si>
    <t>Julio</t>
  </si>
  <si>
    <t>Agosto</t>
  </si>
  <si>
    <t>Septiembre</t>
  </si>
  <si>
    <t>Octubre</t>
  </si>
  <si>
    <t>Noviembre</t>
  </si>
  <si>
    <t>Diciembre</t>
  </si>
  <si>
    <t>ANALISIS DE DATOS</t>
  </si>
  <si>
    <t>Glosario de términos</t>
  </si>
  <si>
    <t>No hay medición</t>
  </si>
  <si>
    <t>La meta indica que se debe efectuar medición en el periodo, efectue la revisión e indique el motivo por el cual no se registro</t>
  </si>
  <si>
    <t>Verifique si el resultado está en los margenes de tolerancia establecidos en la ficha técnica del indicador.  En caso negativo, indique en el análisis del indicador si es conveniente establecer una acción correctiva</t>
  </si>
  <si>
    <t>Debe indicar las razones por las cuales se presenta la desviación, determinar si está dentro del margen de tolerancia y formular las acciones correctivas necesarias (si aplican) para alcanzar el resultado esperado</t>
  </si>
  <si>
    <t>Debe indicar las causas por las que se presenta la diferencia, elaborar un formato de acciones correctivas y evaluar la necesidad de cambiar la meta establecida y/o modificar el indicador</t>
  </si>
  <si>
    <t>La meta es 0</t>
  </si>
  <si>
    <t>No es posible determinar variación porcentual. Verifique que no haya mediciones programadas para el periodo; en caso de que la meta determinada sea 0, evalue si la desviación es aceptable para el indicador y mencionelo en el análisis</t>
  </si>
  <si>
    <t>La meta es 0, especifique en el ANALISIS DE DATOS el resultado de la medición con respecto a la meta programada</t>
  </si>
  <si>
    <t>Advertencia: No se cumplió la meta esperada para el periodo.</t>
  </si>
  <si>
    <t>Desviación tolerable: el resultado se desvia de la meta esperada hasta en un 7%.</t>
  </si>
  <si>
    <t>Se cumplió con la meta esperada para el periodo.</t>
  </si>
  <si>
    <t xml:space="preserve">Método de Graficación: </t>
  </si>
  <si>
    <t>Responsable del cálculo:</t>
  </si>
  <si>
    <t xml:space="preserve">Fuentes de datos: </t>
  </si>
  <si>
    <t>Períodicidad cálculo:</t>
  </si>
  <si>
    <t>Nivel de desagregación:</t>
  </si>
  <si>
    <t>Responsable del seguimiento y análisis:</t>
  </si>
  <si>
    <t xml:space="preserve">Fórmula:          </t>
  </si>
  <si>
    <t>Porcentaje</t>
  </si>
  <si>
    <t>Creciente</t>
  </si>
  <si>
    <t>Tendencia Histórica</t>
  </si>
  <si>
    <t>Diagrama de barras</t>
  </si>
  <si>
    <t xml:space="preserve"> El ideal de la medición es que sea</t>
  </si>
  <si>
    <t>mayor que la meta</t>
  </si>
  <si>
    <t>Resultado del período reportado</t>
  </si>
  <si>
    <t xml:space="preserve">Gerente de Promoción y Mercadeo, Gerente de Competitividad y Apoyo a las Regiones, Gerente de Infraestructura </t>
  </si>
  <si>
    <t>Gerencia de Promoción y Mercadeo, Gerencia de Competitividad y Apoyo a las Regiones, y Gerencia de Infraestructura</t>
  </si>
  <si>
    <t>En el análisis indicar la causa por la cual no fue aprobado en el Comité Directivo el proyecto viable.</t>
  </si>
  <si>
    <t>Código del Proyecto</t>
  </si>
  <si>
    <t>Nombre del Proyecto</t>
  </si>
  <si>
    <t>Fecha Aprobación Comité</t>
  </si>
  <si>
    <t>Línea Estratégica a la que aplica</t>
  </si>
  <si>
    <t>Programa</t>
  </si>
  <si>
    <t>Valor Aprobado Comité Directivo Pesos</t>
  </si>
  <si>
    <t>CAUSA DE NO APROBACION</t>
  </si>
  <si>
    <t>Eficiencia</t>
  </si>
  <si>
    <r>
      <t xml:space="preserve">Proceso: </t>
    </r>
    <r>
      <rPr>
        <sz val="10"/>
        <color theme="1"/>
        <rFont val="Arial"/>
        <family val="2"/>
      </rPr>
      <t>Gestión de Proyectos</t>
    </r>
  </si>
  <si>
    <r>
      <t>Objetivo del Proceso:</t>
    </r>
    <r>
      <rPr>
        <sz val="10"/>
        <color rgb="FFA21984"/>
        <rFont val="Arial"/>
        <family val="2"/>
      </rPr>
      <t xml:space="preserve">  </t>
    </r>
    <r>
      <rPr>
        <sz val="10"/>
        <color theme="1"/>
        <rFont val="Arial"/>
        <family val="2"/>
      </rPr>
      <t xml:space="preserve">Formular, evaluar y presentar proyectos para la asignación de recursos que mejoran la competitividad,  la promoción y la infraestructura del sector turístico, realizando control y seguimiento adecuado a la ejecución de los mismos. </t>
    </r>
  </si>
  <si>
    <t>Gerente de  Planeación Fontur</t>
  </si>
  <si>
    <r>
      <t xml:space="preserve">Proceso: </t>
    </r>
    <r>
      <rPr>
        <sz val="10"/>
        <color rgb="FFA21984"/>
        <rFont val="Arial"/>
        <family val="2"/>
      </rPr>
      <t>Gestión de Proyectos</t>
    </r>
  </si>
  <si>
    <t>Porcentaje de proyectos aprobados</t>
  </si>
  <si>
    <t>FICHA TECNICA DE INDICADOR DEL PORCENTAJE DE PROYECTOS APROBADOS POR
 EL COMITÉ DIRECTIVO DEL FONTUR</t>
  </si>
  <si>
    <t>Porcentaje de proyectos aprobados por el Comité Directivo del Fontur</t>
  </si>
  <si>
    <t>Semestral</t>
  </si>
  <si>
    <t xml:space="preserve">Medir porcentualmente la cantidad de proyectos aprobados fente a los proyectos evaluados
</t>
  </si>
  <si>
    <t>(Número de Proyectos aprobados / Número de Proyectos  evaluados Fontur)*100</t>
  </si>
  <si>
    <t>Informe de proyectos aprobados y evaluados</t>
  </si>
  <si>
    <t>Fecha de Evaluación</t>
  </si>
  <si>
    <t>INFORME DE PROYECTOS  APROBADOS POR EL COMITÉ DIRECTIVO</t>
  </si>
  <si>
    <t>Fortalecimiento de la promoción turística</t>
  </si>
  <si>
    <t>Columna1</t>
  </si>
  <si>
    <t>Columna2</t>
  </si>
  <si>
    <t>Columna9</t>
  </si>
  <si>
    <t xml:space="preserve">FICHA TECNICA DEL IDICADOR  DE  PROYECTOS APROBADOS </t>
  </si>
  <si>
    <t>fecha de medición</t>
  </si>
  <si>
    <t>No. De dias</t>
  </si>
  <si>
    <t>FNTP-160-2017</t>
  </si>
  <si>
    <t>PROMOCIÓN DEL DESTINO "DIVINA PROVIDENCIA Y LA HISTÓRICA SANTA CATALINA ISLAS" EN EL MARCO DE LA VITRINA TURÍSTICA DE ANATO 2018</t>
  </si>
  <si>
    <t>FNTP-187-2017</t>
  </si>
  <si>
    <t>PARTICIPACIÓN DE COLOMBIA EN EL XVI CONGRESO INTERNACIONAL DE GASTRONOMÍA MADRID FUSIÓN 2018</t>
  </si>
  <si>
    <t>FNTP-193-2017</t>
  </si>
  <si>
    <t>DISEÑO E IMPLEMENTACIÓN DE UNA ESTRATEGIA DE COMERCIALIZACIÓN PARA EL NUEVO PRODUCTO TURÍSTICO "BUGA, UNA ESPIRAL DE TIEMPO" DEL PUEBLO PATRIMONIO DE GUADALAJARADE BUGA</t>
  </si>
  <si>
    <t xml:space="preserve">FNTP-199-2017 </t>
  </si>
  <si>
    <t>PROMOCIÓN DEL PRODUCTO TURISTICO DEL MUNICIPIO DE HONDA (VIVE EL MISTERIO DEL TESORO )</t>
  </si>
  <si>
    <t xml:space="preserve">FNTP-206-2017 </t>
  </si>
  <si>
    <t>CONSOLIDACIÓN DEL CENTRO DE INFORMACIÓN TURÍSTICA DE COLOMBIA-CITUR MEDIANTE LA CREACIÓN E INTEGRACIÓN DEL SISTEMA DE INFORMACIÓN TURÍSTICA REGIONAL ATLÁNTICO-SITUR ATLÁNTICO</t>
  </si>
  <si>
    <t xml:space="preserve">FNTP-208-2017 </t>
  </si>
  <si>
    <t>PROMOCIÓN DEL DEPARTAMENTO DE ANTIOQUIA COMO UN DESTINO TURÍSTICO COMPETITIVO, SOSTENIBLE E INNOVADOR, POR MEDIO DE UN PLAN DE MEDIOS Y MATERIAL PROMOCIONAL</t>
  </si>
  <si>
    <t>FNT-252-2017</t>
  </si>
  <si>
    <t>FASE II: IMPLEMENTACIÓN JUEGO "POR NUESTRAS CALLES" COMO HERRAMIENTA DE PREVENCIÓN DE LA ESCNNA"</t>
  </si>
  <si>
    <t>FNTP-272-2017</t>
  </si>
  <si>
    <t>FERIAS Y EVENTOS INTERNACIONALES ENERO Y FEBRERO 2018</t>
  </si>
  <si>
    <t>Programa 5: Banco de proyectos turísticos de promoción</t>
  </si>
  <si>
    <t>Programa 1: Mercadeo y promoción turística a nivel nacional.</t>
  </si>
  <si>
    <t>Programa 3: Información turística.</t>
  </si>
  <si>
    <t>Programa 2: Mercadeo y promoción turística internacional</t>
  </si>
  <si>
    <t>Mejoramiento de la competitividad turística</t>
  </si>
  <si>
    <t>Programa 2: Formación, capacitación y sensibilización turística.</t>
  </si>
  <si>
    <t>Programa 2: Mercadeo y promoción turistica internacional</t>
  </si>
  <si>
    <t>NA</t>
  </si>
  <si>
    <t>FNTP-145-2017</t>
  </si>
  <si>
    <t>PROMOCIÓN TURÍSTICA DEL DEPARTAMENTO DEL GUAVIARE 2017</t>
  </si>
  <si>
    <t xml:space="preserve">FNTP-211-2017 </t>
  </si>
  <si>
    <t>PROMOCIÓN DEL DESTINO EN EL MARCO DEL REPOSICIONAMIENTO DE LA MARCA "LA DIVINA PROVIDENCIA Y LA HISTÓRICA SANTA CATALINA ISLAS"</t>
  </si>
  <si>
    <t xml:space="preserve">FNTP-212-2017 </t>
  </si>
  <si>
    <t>PARTICIPACIÓN EN LA XXXVII VITRINA TURÍSTICA ANATO 2018</t>
  </si>
  <si>
    <t>FNTP-249-2017</t>
  </si>
  <si>
    <t>PARTICIPACIÓN DE LA RED TURÍSTICA DE PUEBLOS PATRIMONIO EN LA VITRINA ANATO 2018</t>
  </si>
  <si>
    <t>FNTP-261-2017</t>
  </si>
  <si>
    <t>RUEDAS DE NEGOCIOS " NEGOCIA TURISMO" EN 5 DESTINOS DE COLOMBIA</t>
  </si>
  <si>
    <t>FNTP-262-2017</t>
  </si>
  <si>
    <t>BARÚ ISLA DE AVES</t>
  </si>
  <si>
    <t>FNTP-270-2017</t>
  </si>
  <si>
    <t>CUMBRE GLOBAL INTERSECTORIAL PARA LA PROTECCIÓN DE LA NIÑEZ Y ADOLESCENCIA DE LA EXPLOTACIÓN SEXUAL EN EL CONTEXTO DE LOS VIAJES Y EL TURISMO</t>
  </si>
  <si>
    <t>FNTP-277-2017</t>
  </si>
  <si>
    <t>CAMPAÑA NACIONAL 2018</t>
  </si>
  <si>
    <t>FNTP-278-2017</t>
  </si>
  <si>
    <t>CAMPAÑA COLOMBIA LIMPIA 2018</t>
  </si>
  <si>
    <t>AD1FNTP-052-2016</t>
  </si>
  <si>
    <t>Promoción internacional de Colombia con aerolíneas</t>
  </si>
  <si>
    <t>AD1FNTP-158-2016</t>
  </si>
  <si>
    <t>Consolidación del centro de información turístico de Colombia- Citur-mediante la integración del sistema de información turístico regional del Valle del Cauca - situr Valle del Cauca</t>
  </si>
  <si>
    <t>AD3FNTP-185-2014</t>
  </si>
  <si>
    <t>Consolidación del Centro de Información Turístico de Colombia -CITUR- , mediante la integración del Sistema de Información Turístico Regional de Santander - SITUR Santander - en línea con el Plan Estadístico Sectorial de Turismo -PEST-</t>
  </si>
  <si>
    <t xml:space="preserve">AD3FNT-186-2014 </t>
  </si>
  <si>
    <t>Consolidación del Centro de Información Turístico de Colombia -CITUR- , mediante la integración del Sistema de Información Turístico Regional de Antioquia - SITUR Antioquia - en línea con el Plan Estadístico Sectorial de Turismo -PEST-</t>
  </si>
  <si>
    <t xml:space="preserve">AD2FNTP-188-2015 </t>
  </si>
  <si>
    <t>Consolidación del Centro de Información Turístico de Colombia -CITUR- , mediante la integración del Sistema de Información Turístico Regional de Bolivar - SITUR Bolivar - en línea con el Plan Estadístico Sectorial de Turismo -PEST-</t>
  </si>
  <si>
    <t>AD3FNT-234-2014</t>
  </si>
  <si>
    <t xml:space="preserve"> Consolidación del Centro de Información Turístico de Colombia -CITUR- , mediante la integración del Sistema de Información Turístico Regional del Paisaje Cultural Cafetero - SITUR PCC - en línea con el Plan Estadístico Sectorial de Turismo -PEST-</t>
  </si>
  <si>
    <t xml:space="preserve">AD3FNT-236-2014 </t>
  </si>
  <si>
    <t>Consolidación del Centro de Información Turístico de Colombia -CITUR- , mediante la integración del Sistema de Información Turístico Regional de Magdalena - SITUR Magdalena - en línea con el Plan Estadístico Sectorial de Turismo -PEST-</t>
  </si>
  <si>
    <t>AD1FNTP-205-2015</t>
  </si>
  <si>
    <t>Consolidación del centro de información turístico de Colombia -CITUR- mediante la integración del sistema de información turístico regional de Norte de Santander- Situr Norte de Santander - en línea con el plan estadístico sectorial de turismo-pest</t>
  </si>
  <si>
    <t xml:space="preserve">AD1FNTP-214-2017 </t>
  </si>
  <si>
    <t>Campaña plan de medios Colombia turismo internacional 2018</t>
  </si>
  <si>
    <t>AD1FNTP-270-2017</t>
  </si>
  <si>
    <t>Cumbre global intersectorial para la protección de la niñez y adolescencia de la explotación sexual en el contexto de los viajes y el turismo</t>
  </si>
  <si>
    <t>FNTP-001-2018</t>
  </si>
  <si>
    <t>Diseño y mantenimiento de la página web www.ojosentodaspartes.com</t>
  </si>
  <si>
    <t>FNTP-003-2018</t>
  </si>
  <si>
    <t>Sostenimiento campaña nacional de prevención de la ESCNNA en el contexto de los viajes y el turismo #ojosentodaspartes</t>
  </si>
  <si>
    <t>FNTP-005-2018</t>
  </si>
  <si>
    <t>Ferias internacionales I semestre 2018</t>
  </si>
  <si>
    <t>FNTP-006-2018</t>
  </si>
  <si>
    <t>Fortalecimiento de Barranquilla y alrededores como destino turístico de eventos</t>
  </si>
  <si>
    <t>FNTP-008-2018</t>
  </si>
  <si>
    <t>Participación en la XXXVII vitrina turística de Anato 2018 del producto turístico de bienestar</t>
  </si>
  <si>
    <t>FNTP-009-2018</t>
  </si>
  <si>
    <t>Apoyo a la promoción para destinos turísticos en estado de emergencia 2018</t>
  </si>
  <si>
    <t>FNTP-010-2018</t>
  </si>
  <si>
    <t>Cartagena destino de cine 2018</t>
  </si>
  <si>
    <t>FNTP-021-2018</t>
  </si>
  <si>
    <t>Promoción de Bogotá como destino cultural 16° festival internacional teatro Bogotá</t>
  </si>
  <si>
    <t>FNTP-022-2018</t>
  </si>
  <si>
    <t>Promoción y difusión de destinos nacionales en el marco de sus festividades 2018</t>
  </si>
  <si>
    <t>Promoción turística nacional del municipio de Leticia 2018</t>
  </si>
  <si>
    <t>Ferias y eventos internacionales II semestre 2018</t>
  </si>
  <si>
    <t>Promoción de destino Golfo de Morrosquillo y área de influencia</t>
  </si>
  <si>
    <t>Medellín recibe las mejores historias de Iberoamérica en el premio y festival Gabo 2018</t>
  </si>
  <si>
    <t>Consolidación del centro de información turística de Colombia- Citur mediante la integración del sistema de información turístico regional del departamento del Amazonas- SITUR Amazonas.</t>
  </si>
  <si>
    <t>Consolidación del centro de información turística de Colombia- Citur mediante la creación e integración del sistema de información turístico regional Chocó- SITUR Chocó.</t>
  </si>
  <si>
    <t>Consolidación del centro de información turística de Colombia- Citur mediante la integración del sistema de información turística regional del departamento de Guania - SITUR Guainía.</t>
  </si>
  <si>
    <t>Consolidación del centro de información turística de Colombia- Citur mediante la creación e integración del sistema de información turística regional Putumayo - SITUR Putumayo.</t>
  </si>
  <si>
    <t>Consolidación del centro de información turística de Colombia- Citur mediante la creación e integración del sistema de información turística regional del departamento del Vaupés - SITUR Vaupés.</t>
  </si>
  <si>
    <t>Consolidación del centro de información turística de Colombia- Citur mediante la creación e integración del sistema de información turística regional del departamento del Vichada - SITUR Vichada.</t>
  </si>
  <si>
    <t>FNTP-051-2018</t>
  </si>
  <si>
    <t>Rueda de Negocios en el Marco del Congreso Nacional de la Hotelería 2018</t>
  </si>
  <si>
    <t>Innovación y desarrollo tecnológico</t>
  </si>
  <si>
    <t>Programa 1: Mercadeo y promoción turística a nivel nacional</t>
  </si>
  <si>
    <t xml:space="preserve">Información Turística </t>
  </si>
  <si>
    <t>FESTIVOS</t>
  </si>
  <si>
    <t>FECHAS</t>
  </si>
  <si>
    <t> Año Nuevo</t>
  </si>
  <si>
    <t> Día de los Reyes Magos</t>
  </si>
  <si>
    <t> Día de San José</t>
  </si>
  <si>
    <t> Jueves Santo (Semana Santa)</t>
  </si>
  <si>
    <t> Viernes Santo (Semana Santa)</t>
  </si>
  <si>
    <t> Día del Trabajo</t>
  </si>
  <si>
    <t> Día de la Ascensión</t>
  </si>
  <si>
    <t> Corpus Christi</t>
  </si>
  <si>
    <t> Sagrado Corazón</t>
  </si>
  <si>
    <t> San Pedro y San Pablo</t>
  </si>
  <si>
    <t> Día de la Independencia</t>
  </si>
  <si>
    <t> Batalla de Boyaca</t>
  </si>
  <si>
    <t> La asunción de la Virgen</t>
  </si>
  <si>
    <t> Día de la raza</t>
  </si>
  <si>
    <t> Día de Todos los Santos</t>
  </si>
  <si>
    <t> Independencia de Cartagena</t>
  </si>
  <si>
    <t>Día de la Inmaculada Concepción</t>
  </si>
  <si>
    <t>Navidad</t>
  </si>
  <si>
    <t>Año Nuevo</t>
  </si>
  <si>
    <t>Día de los Reyes Magos</t>
  </si>
  <si>
    <t>Día de San José</t>
  </si>
  <si>
    <t>Jueves Santo</t>
  </si>
  <si>
    <t>Viernes Santo</t>
  </si>
  <si>
    <t>Día del Trabajo</t>
  </si>
  <si>
    <t>Día de la Ascensión</t>
  </si>
  <si>
    <t>Corpus Christi</t>
  </si>
  <si>
    <t>Sagrado Corazón</t>
  </si>
  <si>
    <t>San Pedro y San Pablo</t>
  </si>
  <si>
    <t>Día de la Independencia</t>
  </si>
  <si>
    <t>Batalla de Boyacá</t>
  </si>
  <si>
    <t>La asunción de la Virgen</t>
  </si>
  <si>
    <t>Día de la Raza</t>
  </si>
  <si>
    <t>Todos los Santos</t>
  </si>
  <si>
    <t>Independencia de Cartagena</t>
  </si>
  <si>
    <t>Día de Navidad</t>
  </si>
  <si>
    <t>Sagrado Corazón // San Pedro y San Pablo</t>
  </si>
  <si>
    <r>
      <t>FNTP-</t>
    </r>
    <r>
      <rPr>
        <sz val="9"/>
        <color theme="1"/>
        <rFont val="Futura Std Book"/>
        <family val="2"/>
      </rPr>
      <t>023</t>
    </r>
    <r>
      <rPr>
        <sz val="9"/>
        <rFont val="Futura Std Book"/>
        <family val="2"/>
      </rPr>
      <t>-2018</t>
    </r>
  </si>
  <si>
    <r>
      <t>FNTP-</t>
    </r>
    <r>
      <rPr>
        <sz val="9"/>
        <color theme="1"/>
        <rFont val="Futura Std Book"/>
        <family val="2"/>
      </rPr>
      <t>026</t>
    </r>
    <r>
      <rPr>
        <sz val="9"/>
        <rFont val="Futura Std Book"/>
        <family val="2"/>
      </rPr>
      <t>-2018</t>
    </r>
  </si>
  <si>
    <r>
      <t>FNTP-</t>
    </r>
    <r>
      <rPr>
        <sz val="9"/>
        <color theme="1"/>
        <rFont val="Futura Std Book"/>
        <family val="2"/>
      </rPr>
      <t>027</t>
    </r>
    <r>
      <rPr>
        <sz val="9"/>
        <rFont val="Futura Std Book"/>
        <family val="2"/>
      </rPr>
      <t>-2018</t>
    </r>
  </si>
  <si>
    <r>
      <t>FNTP-</t>
    </r>
    <r>
      <rPr>
        <sz val="9"/>
        <color theme="1"/>
        <rFont val="Futura Std Book"/>
        <family val="2"/>
      </rPr>
      <t>029</t>
    </r>
    <r>
      <rPr>
        <sz val="9"/>
        <rFont val="Futura Std Book"/>
        <family val="2"/>
      </rPr>
      <t>-2018</t>
    </r>
  </si>
  <si>
    <r>
      <t>FNTP-</t>
    </r>
    <r>
      <rPr>
        <sz val="9"/>
        <color theme="1"/>
        <rFont val="Futura Std Book"/>
        <family val="2"/>
      </rPr>
      <t>034</t>
    </r>
    <r>
      <rPr>
        <sz val="9"/>
        <rFont val="Futura Std Book"/>
        <family val="2"/>
      </rPr>
      <t>-2018</t>
    </r>
  </si>
  <si>
    <r>
      <t>FNTP-</t>
    </r>
    <r>
      <rPr>
        <sz val="9"/>
        <color theme="1"/>
        <rFont val="Futura Std Book"/>
        <family val="2"/>
      </rPr>
      <t>037</t>
    </r>
    <r>
      <rPr>
        <sz val="9"/>
        <rFont val="Futura Std Book"/>
        <family val="2"/>
      </rPr>
      <t>-2018</t>
    </r>
  </si>
  <si>
    <r>
      <t>FNTP-</t>
    </r>
    <r>
      <rPr>
        <sz val="9"/>
        <color theme="1"/>
        <rFont val="Futura Std Book"/>
        <family val="2"/>
      </rPr>
      <t>038</t>
    </r>
    <r>
      <rPr>
        <sz val="9"/>
        <rFont val="Futura Std Book"/>
        <family val="2"/>
      </rPr>
      <t>-2018</t>
    </r>
  </si>
  <si>
    <r>
      <t>FNTP-</t>
    </r>
    <r>
      <rPr>
        <sz val="9"/>
        <color theme="1"/>
        <rFont val="Futura Std Book"/>
        <family val="2"/>
      </rPr>
      <t>039</t>
    </r>
    <r>
      <rPr>
        <sz val="9"/>
        <rFont val="Futura Std Book"/>
        <family val="2"/>
      </rPr>
      <t>-2018</t>
    </r>
  </si>
  <si>
    <r>
      <t>FNTP-</t>
    </r>
    <r>
      <rPr>
        <sz val="9"/>
        <color theme="1"/>
        <rFont val="Futura Std Book"/>
        <family val="2"/>
      </rPr>
      <t>040</t>
    </r>
    <r>
      <rPr>
        <sz val="9"/>
        <rFont val="Futura Std Book"/>
        <family val="2"/>
      </rPr>
      <t>-2018</t>
    </r>
  </si>
  <si>
    <r>
      <t>FNTP-</t>
    </r>
    <r>
      <rPr>
        <sz val="9"/>
        <color theme="1"/>
        <rFont val="Futura Std Book"/>
        <family val="2"/>
      </rPr>
      <t>041</t>
    </r>
    <r>
      <rPr>
        <sz val="9"/>
        <rFont val="Futura Std Book"/>
        <family val="2"/>
      </rPr>
      <t>-2018</t>
    </r>
  </si>
  <si>
    <t>Previabilidad financiera negativa</t>
  </si>
  <si>
    <t>noviembre de 2017 a mayo 2018</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</si>
</sst>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44" formatCode="_-&quot;$&quot;* #,##0.00_-;\-&quot;$&quot;* #,##0.00_-;_-&quot;$&quot;* &quot;-&quot;??_-;_-@_-"/>
    <numFmt numFmtId="43" formatCode="_-* #,##0.00_-;\-* #,##0.00_-;_-* &quot;-&quot;??_-;_-@_-"/>
    <numFmt numFmtId="164" formatCode="_(&quot;$&quot;\ * #,##0_);_(&quot;$&quot;\ * \(#,##0\);_(&quot;$&quot;\ * &quot;-&quot;_);_(@_)"/>
    <numFmt numFmtId="165" formatCode="#,##0.00\ &quot;€&quot;;\-#,##0.00\ &quot;€&quot;"/>
    <numFmt numFmtId="166" formatCode="_-* #,##0.00\ _€_-;\-* #,##0.00\ _€_-;_-* &quot;-&quot;??\ _€_-;_-@_-"/>
    <numFmt numFmtId="167" formatCode="_ * #,##0.00_ ;_ * \-#,##0.00_ ;_ * &quot;-&quot;??_ ;_ @_ "/>
    <numFmt numFmtId="168" formatCode="_ * #,##0.0_ ;_ * \-#,##0.0_ ;_ * &quot;-&quot;??_ ;_ @_ "/>
    <numFmt numFmtId="169" formatCode="_ * #,##0.0000_ ;_ * \-#,##0.0000_ ;_ * &quot;-&quot;??_ ;_ @_ "/>
    <numFmt numFmtId="170" formatCode="_-* #,##0.0000\ _€_-;\-* #,##0.0000\ _€_-;_-* &quot;-&quot;??\ _€_-;_-@_-"/>
    <numFmt numFmtId="171" formatCode="dd/mm/yyyy;@"/>
  </numFmts>
  <fonts count="40" x14ac:knownFonts="1">
    <font>
      <sz val="10"/>
      <name val="Arial"/>
    </font>
    <font>
      <sz val="11"/>
      <color theme="1"/>
      <name val="Calibri"/>
      <family val="2"/>
      <scheme val="minor"/>
    </font>
    <font>
      <sz val="11"/>
      <color theme="1"/>
      <name val="Calibri"/>
      <family val="2"/>
      <scheme val="minor"/>
    </font>
    <font>
      <sz val="10"/>
      <name val="Arial"/>
      <family val="2"/>
    </font>
    <font>
      <sz val="10"/>
      <name val="Arial"/>
      <family val="2"/>
    </font>
    <font>
      <b/>
      <sz val="9"/>
      <color indexed="81"/>
      <name val="Tahoma"/>
      <family val="2"/>
    </font>
    <font>
      <b/>
      <sz val="10"/>
      <name val="Arial"/>
      <family val="2"/>
    </font>
    <font>
      <sz val="10"/>
      <color theme="1"/>
      <name val="Arial"/>
      <family val="2"/>
    </font>
    <font>
      <b/>
      <sz val="12"/>
      <color rgb="FFA21984"/>
      <name val="Arial"/>
      <family val="2"/>
    </font>
    <font>
      <b/>
      <sz val="12"/>
      <color theme="1"/>
      <name val="Arial"/>
      <family val="2"/>
    </font>
    <font>
      <sz val="9"/>
      <color theme="1"/>
      <name val="Arial"/>
      <family val="2"/>
    </font>
    <font>
      <sz val="9"/>
      <name val="Arial"/>
      <family val="2"/>
    </font>
    <font>
      <b/>
      <i/>
      <sz val="10"/>
      <name val="Arial"/>
      <family val="2"/>
    </font>
    <font>
      <b/>
      <sz val="10"/>
      <color rgb="FFA21984"/>
      <name val="Arial"/>
      <family val="2"/>
    </font>
    <font>
      <sz val="10"/>
      <color rgb="FFA21984"/>
      <name val="Arial"/>
      <family val="2"/>
    </font>
    <font>
      <i/>
      <sz val="10"/>
      <name val="Arial"/>
      <family val="2"/>
    </font>
    <font>
      <sz val="10"/>
      <color indexed="12"/>
      <name val="Arial"/>
      <family val="2"/>
    </font>
    <font>
      <b/>
      <i/>
      <sz val="10"/>
      <color indexed="10"/>
      <name val="Arial"/>
      <family val="2"/>
    </font>
    <font>
      <i/>
      <sz val="10"/>
      <color indexed="12"/>
      <name val="Arial"/>
      <family val="2"/>
    </font>
    <font>
      <sz val="11"/>
      <color indexed="8"/>
      <name val="Calibri"/>
      <family val="2"/>
    </font>
    <font>
      <sz val="9"/>
      <color indexed="81"/>
      <name val="Tahoma"/>
      <family val="2"/>
    </font>
    <font>
      <b/>
      <sz val="14"/>
      <name val="Arial"/>
      <family val="2"/>
    </font>
    <font>
      <b/>
      <sz val="11"/>
      <color rgb="FFA21984"/>
      <name val="Arial"/>
      <family val="2"/>
    </font>
    <font>
      <sz val="10"/>
      <name val="Arial"/>
      <family val="2"/>
    </font>
    <font>
      <b/>
      <i/>
      <sz val="10"/>
      <color theme="0"/>
      <name val="Arial"/>
      <family val="2"/>
    </font>
    <font>
      <b/>
      <sz val="12"/>
      <color theme="0"/>
      <name val="Arial"/>
      <family val="2"/>
    </font>
    <font>
      <i/>
      <sz val="10"/>
      <color theme="0"/>
      <name val="Arial"/>
      <family val="2"/>
    </font>
    <font>
      <sz val="10"/>
      <color theme="0"/>
      <name val="Arial"/>
      <family val="2"/>
    </font>
    <font>
      <b/>
      <sz val="10"/>
      <color theme="1"/>
      <name val="Arial"/>
      <family val="2"/>
    </font>
    <font>
      <b/>
      <sz val="9"/>
      <color theme="0"/>
      <name val="Arial"/>
      <family val="2"/>
    </font>
    <font>
      <i/>
      <sz val="10"/>
      <color theme="1"/>
      <name val="Arial"/>
      <family val="2"/>
    </font>
    <font>
      <b/>
      <sz val="12"/>
      <name val="Arial"/>
      <family val="2"/>
    </font>
    <font>
      <sz val="10"/>
      <name val="Arial"/>
      <family val="2"/>
    </font>
    <font>
      <sz val="9"/>
      <color rgb="FF000000"/>
      <name val="Arial"/>
      <family val="2"/>
    </font>
    <font>
      <b/>
      <sz val="9"/>
      <name val="Arial"/>
      <family val="2"/>
    </font>
    <font>
      <b/>
      <sz val="11"/>
      <color rgb="FF000000"/>
      <name val="Calibri"/>
      <family val="2"/>
    </font>
    <font>
      <sz val="11"/>
      <color rgb="FF000000"/>
      <name val="Calibri"/>
      <family val="2"/>
    </font>
    <font>
      <sz val="9"/>
      <color theme="1"/>
      <name val="Futura Std Book"/>
      <family val="2"/>
    </font>
    <font>
      <sz val="9"/>
      <name val="Futura Std Book"/>
      <family val="2"/>
    </font>
    <font>
      <b/>
      <sz val="10"/>
      <color indexed="12"/>
      <name val="Arial"/>
      <family val="2"/>
    </font>
  </fonts>
  <fills count="10">
    <fill>
      <patternFill patternType="none"/>
    </fill>
    <fill>
      <patternFill patternType="gray125"/>
    </fill>
    <fill>
      <patternFill patternType="solid">
        <fgColor theme="0"/>
        <bgColor indexed="64"/>
      </patternFill>
    </fill>
    <fill>
      <patternFill patternType="solid">
        <fgColor indexed="11"/>
        <bgColor indexed="64"/>
      </patternFill>
    </fill>
    <fill>
      <patternFill patternType="solid">
        <fgColor indexed="13"/>
        <bgColor indexed="64"/>
      </patternFill>
    </fill>
    <fill>
      <patternFill patternType="solid">
        <fgColor indexed="10"/>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rgb="FF92D050"/>
        <bgColor indexed="64"/>
      </patternFill>
    </fill>
    <fill>
      <patternFill patternType="solid">
        <fgColor rgb="FFFFFF00"/>
        <bgColor indexed="64"/>
      </patternFill>
    </fill>
  </fills>
  <borders count="47">
    <border>
      <left/>
      <right/>
      <top/>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thin">
        <color theme="0" tint="-0.24994659260841701"/>
      </left>
      <right/>
      <top style="thin">
        <color theme="0" tint="-0.24994659260841701"/>
      </top>
      <bottom/>
      <diagonal/>
    </border>
    <border>
      <left/>
      <right/>
      <top style="thin">
        <color theme="0" tint="-0.24994659260841701"/>
      </top>
      <bottom/>
      <diagonal/>
    </border>
    <border>
      <left/>
      <right style="thin">
        <color theme="0" tint="-0.24994659260841701"/>
      </right>
      <top style="thin">
        <color theme="0" tint="-0.24994659260841701"/>
      </top>
      <bottom/>
      <diagonal/>
    </border>
    <border>
      <left style="thin">
        <color theme="0" tint="-0.24994659260841701"/>
      </left>
      <right/>
      <top/>
      <bottom style="thin">
        <color theme="0" tint="-0.24994659260841701"/>
      </bottom>
      <diagonal/>
    </border>
    <border>
      <left/>
      <right/>
      <top/>
      <bottom style="thin">
        <color theme="0" tint="-0.24994659260841701"/>
      </bottom>
      <diagonal/>
    </border>
    <border>
      <left/>
      <right style="thin">
        <color theme="0" tint="-0.24994659260841701"/>
      </right>
      <top/>
      <bottom style="thin">
        <color theme="0" tint="-0.24994659260841701"/>
      </bottom>
      <diagonal/>
    </border>
    <border>
      <left style="thin">
        <color theme="0" tint="-0.24994659260841701"/>
      </left>
      <right style="thin">
        <color theme="0" tint="-0.24994659260841701"/>
      </right>
      <top/>
      <bottom style="thin">
        <color theme="0" tint="-0.24994659260841701"/>
      </bottom>
      <diagonal/>
    </border>
    <border>
      <left style="thin">
        <color theme="0" tint="-0.24994659260841701"/>
      </left>
      <right/>
      <top/>
      <bottom/>
      <diagonal/>
    </border>
    <border>
      <left/>
      <right style="thin">
        <color theme="0" tint="-0.24994659260841701"/>
      </right>
      <top/>
      <bottom/>
      <diagonal/>
    </border>
    <border>
      <left style="thin">
        <color theme="0" tint="-0.24994659260841701"/>
      </left>
      <right style="thin">
        <color theme="0"/>
      </right>
      <top style="thin">
        <color theme="0" tint="-0.24994659260841701"/>
      </top>
      <bottom style="thin">
        <color theme="0" tint="-0.24994659260841701"/>
      </bottom>
      <diagonal/>
    </border>
    <border>
      <left style="thin">
        <color theme="0" tint="-0.24994659260841701"/>
      </left>
      <right/>
      <top style="thin">
        <color theme="0" tint="-0.24994659260841701"/>
      </top>
      <bottom style="thin">
        <color theme="0" tint="-0.24994659260841701"/>
      </bottom>
      <diagonal/>
    </border>
    <border>
      <left/>
      <right/>
      <top style="thin">
        <color theme="0" tint="-0.24994659260841701"/>
      </top>
      <bottom style="thin">
        <color theme="0" tint="-0.24994659260841701"/>
      </bottom>
      <diagonal/>
    </border>
    <border>
      <left/>
      <right style="thin">
        <color theme="0" tint="-0.24994659260841701"/>
      </right>
      <top style="thin">
        <color theme="0" tint="-0.24994659260841701"/>
      </top>
      <bottom style="thin">
        <color theme="0" tint="-0.24994659260841701"/>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theme="0"/>
      </left>
      <right/>
      <top style="thin">
        <color theme="0" tint="-0.24994659260841701"/>
      </top>
      <bottom/>
      <diagonal/>
    </border>
    <border>
      <left style="thin">
        <color theme="0"/>
      </left>
      <right style="thin">
        <color theme="0" tint="-0.24994659260841701"/>
      </right>
      <top style="thin">
        <color theme="0" tint="-0.24994659260841701"/>
      </top>
      <bottom/>
      <diagonal/>
    </border>
    <border>
      <left style="thin">
        <color theme="0" tint="-0.24994659260841701"/>
      </left>
      <right/>
      <top style="thick">
        <color theme="0"/>
      </top>
      <bottom/>
      <diagonal/>
    </border>
    <border>
      <left style="thin">
        <color theme="0"/>
      </left>
      <right/>
      <top style="thick">
        <color theme="0"/>
      </top>
      <bottom/>
      <diagonal/>
    </border>
    <border>
      <left style="thin">
        <color theme="0" tint="-0.24994659260841701"/>
      </left>
      <right/>
      <top style="thin">
        <color theme="0"/>
      </top>
      <bottom/>
      <diagonal/>
    </border>
    <border>
      <left style="thin">
        <color theme="0"/>
      </left>
      <right/>
      <top style="thin">
        <color theme="0"/>
      </top>
      <bottom/>
      <diagonal/>
    </border>
    <border>
      <left style="thin">
        <color theme="0"/>
      </left>
      <right style="thin">
        <color theme="0" tint="-0.24994659260841701"/>
      </right>
      <top style="thin">
        <color theme="0"/>
      </top>
      <bottom/>
      <diagonal/>
    </border>
    <border>
      <left style="thin">
        <color theme="0" tint="-0.24994659260841701"/>
      </left>
      <right style="thin">
        <color theme="0" tint="-0.24994659260841701"/>
      </right>
      <top style="thin">
        <color theme="0" tint="-0.24994659260841701"/>
      </top>
      <bottom/>
      <diagonal/>
    </border>
    <border>
      <left style="thin">
        <color theme="0"/>
      </left>
      <right/>
      <top/>
      <bottom style="thin">
        <color theme="0"/>
      </bottom>
      <diagonal/>
    </border>
    <border>
      <left/>
      <right/>
      <top/>
      <bottom style="thin">
        <color theme="0"/>
      </bottom>
      <diagonal/>
    </border>
    <border>
      <left/>
      <right style="thin">
        <color theme="0"/>
      </right>
      <top/>
      <bottom style="thin">
        <color theme="0"/>
      </bottom>
      <diagonal/>
    </border>
    <border>
      <left style="thin">
        <color theme="0"/>
      </left>
      <right/>
      <top style="thin">
        <color theme="0"/>
      </top>
      <bottom style="thin">
        <color theme="0" tint="-0.24994659260841701"/>
      </bottom>
      <diagonal/>
    </border>
    <border>
      <left/>
      <right style="thin">
        <color theme="0"/>
      </right>
      <top style="thin">
        <color theme="0"/>
      </top>
      <bottom style="thin">
        <color theme="0" tint="-0.24994659260841701"/>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top/>
      <bottom style="thin">
        <color indexed="64"/>
      </bottom>
      <diagonal/>
    </border>
    <border>
      <left style="thin">
        <color indexed="64"/>
      </left>
      <right style="thin">
        <color indexed="64"/>
      </right>
      <top/>
      <bottom style="medium">
        <color indexed="64"/>
      </bottom>
      <diagonal/>
    </border>
  </borders>
  <cellStyleXfs count="14">
    <xf numFmtId="0" fontId="0" fillId="0" borderId="0"/>
    <xf numFmtId="43" fontId="4" fillId="0" borderId="0" applyFont="0" applyFill="0" applyBorder="0" applyAlignment="0" applyProtection="0"/>
    <xf numFmtId="0" fontId="3" fillId="0" borderId="0" applyFont="0" applyFill="0" applyBorder="0" applyAlignment="0" applyProtection="0"/>
    <xf numFmtId="165" fontId="3" fillId="0" borderId="0" applyFont="0" applyFill="0" applyBorder="0" applyAlignment="0" applyProtection="0"/>
    <xf numFmtId="0" fontId="3" fillId="0" borderId="0"/>
    <xf numFmtId="0" fontId="2" fillId="0" borderId="0"/>
    <xf numFmtId="167" fontId="3" fillId="0" borderId="0" applyFont="0" applyFill="0" applyBorder="0" applyAlignment="0" applyProtection="0"/>
    <xf numFmtId="166" fontId="3" fillId="0" borderId="0" applyFont="0" applyFill="0" applyBorder="0" applyAlignment="0" applyProtection="0"/>
    <xf numFmtId="9" fontId="3" fillId="0" borderId="0" applyFont="0" applyFill="0" applyBorder="0" applyAlignment="0" applyProtection="0"/>
    <xf numFmtId="0" fontId="3" fillId="0" borderId="0"/>
    <xf numFmtId="0" fontId="19" fillId="0" borderId="0"/>
    <xf numFmtId="44" fontId="1" fillId="0" borderId="0" applyFont="0" applyFill="0" applyBorder="0" applyAlignment="0" applyProtection="0"/>
    <xf numFmtId="9" fontId="23" fillId="0" borderId="0" applyFont="0" applyFill="0" applyBorder="0" applyAlignment="0" applyProtection="0"/>
    <xf numFmtId="164" fontId="32" fillId="0" borderId="0" applyFont="0" applyFill="0" applyBorder="0" applyAlignment="0" applyProtection="0"/>
  </cellStyleXfs>
  <cellXfs count="199">
    <xf numFmtId="0" fontId="0" fillId="0" borderId="0" xfId="0"/>
    <xf numFmtId="0" fontId="11" fillId="2" borderId="10" xfId="5" applyFont="1" applyFill="1" applyBorder="1" applyAlignment="1">
      <alignment horizontal="left" vertical="center" wrapText="1"/>
    </xf>
    <xf numFmtId="0" fontId="7" fillId="2" borderId="0" xfId="5" applyFont="1" applyFill="1"/>
    <xf numFmtId="0" fontId="7" fillId="2" borderId="2" xfId="5" applyFont="1" applyFill="1" applyBorder="1"/>
    <xf numFmtId="0" fontId="3" fillId="2" borderId="0" xfId="5" applyFont="1" applyFill="1"/>
    <xf numFmtId="0" fontId="6" fillId="2" borderId="9" xfId="5" applyFont="1" applyFill="1" applyBorder="1" applyAlignment="1">
      <alignment vertical="center" wrapText="1"/>
    </xf>
    <xf numFmtId="0" fontId="7" fillId="2" borderId="0" xfId="5" applyFont="1" applyFill="1" applyBorder="1"/>
    <xf numFmtId="0" fontId="12" fillId="2" borderId="5" xfId="5" applyFont="1" applyFill="1" applyBorder="1" applyAlignment="1">
      <alignment horizontal="center" vertical="center" wrapText="1"/>
    </xf>
    <xf numFmtId="0" fontId="3" fillId="2" borderId="0" xfId="5" applyFont="1" applyFill="1" applyAlignment="1">
      <alignment vertical="center"/>
    </xf>
    <xf numFmtId="0" fontId="7" fillId="2" borderId="0" xfId="5" applyFont="1" applyFill="1" applyAlignment="1">
      <alignment vertical="center"/>
    </xf>
    <xf numFmtId="0" fontId="6" fillId="2" borderId="1" xfId="5" applyFont="1" applyFill="1" applyBorder="1" applyAlignment="1">
      <alignment vertical="center" wrapText="1"/>
    </xf>
    <xf numFmtId="0" fontId="3" fillId="2" borderId="1" xfId="5" applyFont="1" applyFill="1" applyBorder="1" applyAlignment="1">
      <alignment horizontal="left" vertical="center" wrapText="1"/>
    </xf>
    <xf numFmtId="0" fontId="3" fillId="2" borderId="1" xfId="5" applyFont="1" applyFill="1" applyBorder="1" applyAlignment="1">
      <alignment horizontal="justify" vertical="top" wrapText="1"/>
    </xf>
    <xf numFmtId="9" fontId="3" fillId="2" borderId="1" xfId="5" applyNumberFormat="1" applyFont="1" applyFill="1" applyBorder="1" applyAlignment="1">
      <alignment horizontal="left" vertical="center" wrapText="1"/>
    </xf>
    <xf numFmtId="0" fontId="10" fillId="2" borderId="4" xfId="5" applyFont="1" applyFill="1" applyBorder="1" applyAlignment="1">
      <alignment horizontal="left"/>
    </xf>
    <xf numFmtId="0" fontId="11" fillId="2" borderId="7" xfId="5" applyFont="1" applyFill="1" applyBorder="1" applyAlignment="1">
      <alignment horizontal="left" vertical="top" wrapText="1"/>
    </xf>
    <xf numFmtId="0" fontId="15" fillId="0" borderId="0" xfId="4" applyFont="1"/>
    <xf numFmtId="0" fontId="15" fillId="0" borderId="0" xfId="4" applyFont="1" applyProtection="1">
      <protection hidden="1"/>
    </xf>
    <xf numFmtId="0" fontId="15" fillId="0" borderId="0" xfId="4" applyFont="1" applyAlignment="1"/>
    <xf numFmtId="0" fontId="15" fillId="0" borderId="0" xfId="4" applyFont="1" applyAlignment="1" applyProtection="1">
      <protection hidden="1"/>
    </xf>
    <xf numFmtId="0" fontId="15" fillId="0" borderId="0" xfId="4" applyFont="1" applyProtection="1">
      <protection locked="0"/>
    </xf>
    <xf numFmtId="0" fontId="15" fillId="2" borderId="0" xfId="4" applyFont="1" applyFill="1"/>
    <xf numFmtId="0" fontId="15" fillId="2" borderId="0" xfId="4" applyFont="1" applyFill="1" applyProtection="1">
      <protection hidden="1"/>
    </xf>
    <xf numFmtId="0" fontId="15" fillId="2" borderId="0" xfId="4" applyFont="1" applyFill="1" applyAlignment="1" applyProtection="1">
      <protection hidden="1"/>
    </xf>
    <xf numFmtId="0" fontId="15" fillId="2" borderId="0" xfId="4" applyFont="1" applyFill="1" applyAlignment="1"/>
    <xf numFmtId="0" fontId="15" fillId="2" borderId="0" xfId="4" applyFont="1" applyFill="1" applyBorder="1" applyProtection="1">
      <protection locked="0"/>
    </xf>
    <xf numFmtId="0" fontId="17" fillId="2" borderId="0" xfId="4" applyFont="1" applyFill="1" applyBorder="1" applyProtection="1">
      <protection locked="0"/>
    </xf>
    <xf numFmtId="0" fontId="3" fillId="2" borderId="0" xfId="4" applyFont="1" applyFill="1" applyBorder="1" applyAlignment="1" applyProtection="1">
      <alignment horizontal="center"/>
      <protection locked="0"/>
    </xf>
    <xf numFmtId="166" fontId="3" fillId="2" borderId="0" xfId="7" applyFont="1" applyFill="1" applyBorder="1" applyAlignment="1" applyProtection="1">
      <alignment horizontal="left"/>
      <protection locked="0"/>
    </xf>
    <xf numFmtId="9" fontId="3" fillId="2" borderId="0" xfId="8" applyFont="1" applyFill="1" applyBorder="1" applyAlignment="1" applyProtection="1">
      <alignment horizontal="left"/>
      <protection locked="0"/>
    </xf>
    <xf numFmtId="170" fontId="15" fillId="2" borderId="0" xfId="7" applyNumberFormat="1" applyFont="1" applyFill="1" applyProtection="1">
      <protection hidden="1"/>
    </xf>
    <xf numFmtId="169" fontId="3" fillId="2" borderId="0" xfId="6" applyNumberFormat="1" applyFont="1" applyFill="1" applyBorder="1" applyAlignment="1" applyProtection="1">
      <alignment horizontal="center"/>
      <protection locked="0"/>
    </xf>
    <xf numFmtId="9" fontId="3" fillId="2" borderId="0" xfId="8" applyFont="1" applyFill="1" applyBorder="1" applyAlignment="1" applyProtection="1">
      <alignment horizontal="left"/>
    </xf>
    <xf numFmtId="168" fontId="16" fillId="2" borderId="0" xfId="6" applyNumberFormat="1" applyFont="1" applyFill="1" applyBorder="1" applyAlignment="1" applyProtection="1">
      <alignment horizontal="center"/>
      <protection locked="0"/>
    </xf>
    <xf numFmtId="0" fontId="3" fillId="2" borderId="0" xfId="6" applyNumberFormat="1" applyFont="1" applyFill="1" applyBorder="1" applyAlignment="1" applyProtection="1">
      <alignment horizontal="center"/>
      <protection locked="0"/>
    </xf>
    <xf numFmtId="0" fontId="3" fillId="2" borderId="1" xfId="4" applyFont="1" applyFill="1" applyBorder="1" applyAlignment="1" applyProtection="1">
      <alignment horizontal="left" vertical="justify"/>
      <protection locked="0"/>
    </xf>
    <xf numFmtId="0" fontId="6" fillId="2" borderId="1" xfId="4" applyFont="1" applyFill="1" applyBorder="1" applyAlignment="1" applyProtection="1">
      <alignment horizontal="center" vertical="center"/>
      <protection locked="0"/>
    </xf>
    <xf numFmtId="0" fontId="3" fillId="0" borderId="9" xfId="4" applyFont="1" applyBorder="1" applyAlignment="1" applyProtection="1">
      <alignment vertical="center" wrapText="1"/>
    </xf>
    <xf numFmtId="0" fontId="3" fillId="3" borderId="9" xfId="4" applyFont="1" applyFill="1" applyBorder="1" applyAlignment="1" applyProtection="1">
      <alignment vertical="center"/>
    </xf>
    <xf numFmtId="0" fontId="3" fillId="4" borderId="9" xfId="4" applyFont="1" applyFill="1" applyBorder="1" applyAlignment="1" applyProtection="1">
      <alignment vertical="center"/>
    </xf>
    <xf numFmtId="0" fontId="3" fillId="5" borderId="9" xfId="4" applyFont="1" applyFill="1" applyBorder="1" applyAlignment="1" applyProtection="1">
      <alignment vertical="center"/>
    </xf>
    <xf numFmtId="0" fontId="3" fillId="0" borderId="5" xfId="4" applyFont="1" applyBorder="1" applyAlignment="1" applyProtection="1">
      <alignment vertical="center"/>
    </xf>
    <xf numFmtId="0" fontId="15" fillId="2" borderId="9" xfId="4" applyFont="1" applyFill="1" applyBorder="1" applyProtection="1">
      <protection locked="0"/>
    </xf>
    <xf numFmtId="0" fontId="15" fillId="2" borderId="10" xfId="4" applyFont="1" applyFill="1" applyBorder="1" applyProtection="1">
      <protection locked="0"/>
    </xf>
    <xf numFmtId="0" fontId="3" fillId="2" borderId="9" xfId="4" applyFont="1" applyFill="1" applyBorder="1" applyAlignment="1" applyProtection="1">
      <alignment horizontal="left" vertical="justify"/>
      <protection locked="0"/>
    </xf>
    <xf numFmtId="9" fontId="3" fillId="2" borderId="10" xfId="8" applyFont="1" applyFill="1" applyBorder="1" applyAlignment="1" applyProtection="1">
      <alignment horizontal="left"/>
      <protection locked="0"/>
    </xf>
    <xf numFmtId="0" fontId="3" fillId="2" borderId="9" xfId="4" applyFont="1" applyFill="1" applyBorder="1" applyAlignment="1" applyProtection="1">
      <alignment horizontal="center" vertical="justify"/>
      <protection locked="0"/>
    </xf>
    <xf numFmtId="0" fontId="3" fillId="2" borderId="5" xfId="4" applyFont="1" applyFill="1" applyBorder="1" applyAlignment="1" applyProtection="1">
      <alignment horizontal="center" vertical="justify"/>
      <protection locked="0"/>
    </xf>
    <xf numFmtId="0" fontId="15" fillId="2" borderId="6" xfId="4" applyFont="1" applyFill="1" applyBorder="1" applyProtection="1">
      <protection locked="0"/>
    </xf>
    <xf numFmtId="0" fontId="15" fillId="2" borderId="7" xfId="4" applyFont="1" applyFill="1" applyBorder="1" applyProtection="1">
      <protection locked="0"/>
    </xf>
    <xf numFmtId="0" fontId="0" fillId="2" borderId="0" xfId="0" applyFill="1"/>
    <xf numFmtId="0" fontId="0" fillId="2" borderId="0" xfId="0" applyFill="1" applyAlignment="1">
      <alignment wrapText="1"/>
    </xf>
    <xf numFmtId="171" fontId="0" fillId="2" borderId="0" xfId="0" applyNumberFormat="1" applyFill="1"/>
    <xf numFmtId="171" fontId="11" fillId="0" borderId="20" xfId="0" applyNumberFormat="1" applyFont="1" applyFill="1" applyBorder="1" applyAlignment="1">
      <alignment horizontal="center" vertical="center"/>
    </xf>
    <xf numFmtId="0" fontId="11" fillId="0" borderId="24" xfId="0" applyFont="1" applyFill="1" applyBorder="1" applyAlignment="1">
      <alignment horizontal="left" vertical="center" wrapText="1"/>
    </xf>
    <xf numFmtId="0" fontId="11" fillId="0" borderId="20" xfId="0" applyFont="1" applyFill="1" applyBorder="1" applyAlignment="1">
      <alignment horizontal="left" vertical="center" wrapText="1"/>
    </xf>
    <xf numFmtId="14" fontId="11" fillId="0" borderId="20" xfId="0" applyNumberFormat="1" applyFont="1" applyFill="1" applyBorder="1" applyAlignment="1">
      <alignment horizontal="center" vertical="center" wrapText="1"/>
    </xf>
    <xf numFmtId="9" fontId="16" fillId="2" borderId="1" xfId="12" applyFont="1" applyFill="1" applyBorder="1" applyAlignment="1" applyProtection="1">
      <alignment horizontal="center"/>
      <protection locked="0"/>
    </xf>
    <xf numFmtId="9" fontId="3" fillId="2" borderId="1" xfId="12" applyFont="1" applyFill="1" applyBorder="1" applyAlignment="1" applyProtection="1">
      <alignment horizontal="center"/>
      <protection locked="0"/>
    </xf>
    <xf numFmtId="9" fontId="16" fillId="2" borderId="1" xfId="12" applyFont="1" applyFill="1" applyBorder="1" applyAlignment="1" applyProtection="1">
      <alignment horizontal="center" vertical="center"/>
      <protection locked="0"/>
    </xf>
    <xf numFmtId="0" fontId="26" fillId="2" borderId="0" xfId="4" applyFont="1" applyFill="1" applyBorder="1" applyAlignment="1" applyProtection="1">
      <protection hidden="1"/>
    </xf>
    <xf numFmtId="0" fontId="26" fillId="2" borderId="0" xfId="4" applyFont="1" applyFill="1" applyBorder="1" applyAlignment="1"/>
    <xf numFmtId="0" fontId="24" fillId="2" borderId="0" xfId="4" applyFont="1" applyFill="1" applyBorder="1" applyAlignment="1" applyProtection="1">
      <protection hidden="1"/>
    </xf>
    <xf numFmtId="0" fontId="24" fillId="2" borderId="0" xfId="4" applyFont="1" applyFill="1" applyBorder="1" applyAlignment="1">
      <alignment horizontal="center" vertical="center" wrapText="1"/>
    </xf>
    <xf numFmtId="0" fontId="12" fillId="2" borderId="0" xfId="4" applyFont="1" applyFill="1" applyBorder="1" applyProtection="1">
      <protection hidden="1"/>
    </xf>
    <xf numFmtId="0" fontId="12" fillId="2" borderId="0" xfId="4" applyFont="1" applyFill="1" applyBorder="1"/>
    <xf numFmtId="0" fontId="12" fillId="2" borderId="0" xfId="4" applyFont="1" applyFill="1" applyBorder="1" applyAlignment="1" applyProtection="1">
      <protection hidden="1"/>
    </xf>
    <xf numFmtId="0" fontId="31" fillId="0" borderId="3" xfId="4" applyFont="1" applyBorder="1" applyAlignment="1" applyProtection="1">
      <alignment horizontal="center" vertical="center"/>
      <protection locked="0"/>
    </xf>
    <xf numFmtId="0" fontId="31" fillId="0" borderId="0" xfId="4" applyFont="1" applyBorder="1" applyAlignment="1" applyProtection="1">
      <alignment horizontal="center" vertical="center"/>
      <protection locked="0"/>
    </xf>
    <xf numFmtId="0" fontId="31" fillId="0" borderId="6" xfId="4" applyFont="1" applyBorder="1" applyAlignment="1" applyProtection="1">
      <alignment horizontal="center" vertical="center"/>
      <protection locked="0"/>
    </xf>
    <xf numFmtId="0" fontId="24" fillId="2" borderId="2" xfId="4" applyNumberFormat="1" applyFont="1" applyFill="1" applyBorder="1" applyAlignment="1"/>
    <xf numFmtId="0" fontId="24" fillId="2" borderId="26" xfId="4" applyNumberFormat="1" applyFont="1" applyFill="1" applyBorder="1" applyAlignment="1"/>
    <xf numFmtId="0" fontId="25" fillId="2" borderId="26" xfId="4" applyNumberFormat="1" applyFont="1" applyFill="1" applyBorder="1" applyAlignment="1">
      <alignment horizontal="center" vertical="center"/>
    </xf>
    <xf numFmtId="0" fontId="29" fillId="2" borderId="27" xfId="4" applyNumberFormat="1" applyFont="1" applyFill="1" applyBorder="1" applyAlignment="1"/>
    <xf numFmtId="0" fontId="24" fillId="2" borderId="28" xfId="4" applyNumberFormat="1" applyFont="1" applyFill="1" applyBorder="1" applyAlignment="1"/>
    <xf numFmtId="0" fontId="24" fillId="2" borderId="29" xfId="4" applyNumberFormat="1" applyFont="1" applyFill="1" applyBorder="1" applyAlignment="1"/>
    <xf numFmtId="0" fontId="9" fillId="2" borderId="27" xfId="4" applyNumberFormat="1" applyFont="1" applyFill="1" applyBorder="1" applyAlignment="1">
      <alignment horizontal="center" vertical="center"/>
    </xf>
    <xf numFmtId="0" fontId="24" fillId="2" borderId="30" xfId="4" applyNumberFormat="1" applyFont="1" applyFill="1" applyBorder="1" applyAlignment="1"/>
    <xf numFmtId="0" fontId="24" fillId="2" borderId="31" xfId="4" applyNumberFormat="1" applyFont="1" applyFill="1" applyBorder="1" applyAlignment="1"/>
    <xf numFmtId="0" fontId="9" fillId="2" borderId="32" xfId="4" applyNumberFormat="1" applyFont="1" applyFill="1" applyBorder="1" applyAlignment="1">
      <alignment horizontal="center" vertical="center"/>
    </xf>
    <xf numFmtId="0" fontId="27" fillId="2" borderId="30" xfId="4" applyNumberFormat="1" applyFont="1" applyFill="1" applyBorder="1" applyAlignment="1">
      <alignment horizontal="left"/>
    </xf>
    <xf numFmtId="0" fontId="27" fillId="2" borderId="31" xfId="4" applyNumberFormat="1" applyFont="1" applyFill="1" applyBorder="1" applyAlignment="1">
      <alignment horizontal="left"/>
    </xf>
    <xf numFmtId="0" fontId="9" fillId="2" borderId="26" xfId="4" applyNumberFormat="1" applyFont="1" applyFill="1" applyBorder="1" applyAlignment="1">
      <alignment horizontal="center" vertical="center"/>
    </xf>
    <xf numFmtId="0" fontId="13" fillId="7" borderId="30" xfId="4" applyNumberFormat="1" applyFont="1" applyFill="1" applyBorder="1" applyAlignment="1">
      <alignment horizontal="left" vertical="center" wrapText="1"/>
    </xf>
    <xf numFmtId="0" fontId="13" fillId="7" borderId="26" xfId="4" applyNumberFormat="1" applyFont="1" applyFill="1" applyBorder="1" applyAlignment="1">
      <alignment horizontal="center" vertical="center" wrapText="1"/>
    </xf>
    <xf numFmtId="0" fontId="16" fillId="6" borderId="27" xfId="4" applyNumberFormat="1" applyFont="1" applyFill="1" applyBorder="1" applyAlignment="1">
      <alignment horizontal="left" vertical="center" wrapText="1"/>
    </xf>
    <xf numFmtId="0" fontId="13" fillId="7" borderId="31" xfId="4" applyNumberFormat="1" applyFont="1" applyFill="1" applyBorder="1" applyAlignment="1">
      <alignment horizontal="center" vertical="center" wrapText="1"/>
    </xf>
    <xf numFmtId="0" fontId="13" fillId="7" borderId="31" xfId="4" applyNumberFormat="1" applyFont="1" applyFill="1" applyBorder="1" applyAlignment="1">
      <alignment horizontal="center" vertical="center"/>
    </xf>
    <xf numFmtId="0" fontId="28" fillId="7" borderId="32" xfId="4" applyNumberFormat="1" applyFont="1" applyFill="1" applyBorder="1" applyAlignment="1">
      <alignment horizontal="center" vertical="center"/>
    </xf>
    <xf numFmtId="0" fontId="7" fillId="2" borderId="2" xfId="4" applyNumberFormat="1" applyFont="1" applyFill="1" applyBorder="1" applyAlignment="1">
      <alignment horizontal="center" vertical="center" wrapText="1"/>
    </xf>
    <xf numFmtId="0" fontId="28" fillId="2" borderId="2" xfId="4" applyNumberFormat="1" applyFont="1" applyFill="1" applyBorder="1" applyAlignment="1">
      <alignment horizontal="center" vertical="top" wrapText="1"/>
    </xf>
    <xf numFmtId="9" fontId="7" fillId="2" borderId="2" xfId="4" applyNumberFormat="1" applyFont="1" applyFill="1" applyBorder="1" applyAlignment="1">
      <alignment horizontal="center" vertical="center" wrapText="1"/>
    </xf>
    <xf numFmtId="0" fontId="16" fillId="6" borderId="2" xfId="4" applyNumberFormat="1" applyFont="1" applyFill="1" applyBorder="1" applyAlignment="1">
      <alignment horizontal="center" vertical="center" wrapText="1"/>
    </xf>
    <xf numFmtId="0" fontId="7" fillId="2" borderId="33" xfId="4" applyNumberFormat="1" applyFont="1" applyFill="1" applyBorder="1" applyAlignment="1">
      <alignment horizontal="center" vertical="center" wrapText="1"/>
    </xf>
    <xf numFmtId="0" fontId="7" fillId="2" borderId="2" xfId="4" applyNumberFormat="1" applyFont="1" applyFill="1" applyBorder="1" applyAlignment="1">
      <alignment horizontal="center" vertical="top" wrapText="1"/>
    </xf>
    <xf numFmtId="0" fontId="30" fillId="2" borderId="2" xfId="4" applyNumberFormat="1" applyFont="1" applyFill="1" applyBorder="1" applyAlignment="1"/>
    <xf numFmtId="0" fontId="30" fillId="2" borderId="26" xfId="4" applyNumberFormat="1" applyFont="1" applyFill="1" applyBorder="1" applyAlignment="1"/>
    <xf numFmtId="0" fontId="30" fillId="2" borderId="27" xfId="4" applyNumberFormat="1" applyFont="1" applyFill="1" applyBorder="1" applyAlignment="1"/>
    <xf numFmtId="0" fontId="11" fillId="0" borderId="24" xfId="0" applyFont="1" applyFill="1" applyBorder="1" applyAlignment="1">
      <alignment horizontal="left" vertical="center"/>
    </xf>
    <xf numFmtId="164" fontId="11" fillId="0" borderId="20" xfId="13" applyFont="1" applyFill="1" applyBorder="1" applyAlignment="1">
      <alignment horizontal="left" vertical="center" wrapText="1"/>
    </xf>
    <xf numFmtId="164" fontId="11" fillId="0" borderId="20" xfId="13" applyFont="1" applyFill="1" applyBorder="1" applyAlignment="1">
      <alignment vertical="center"/>
    </xf>
    <xf numFmtId="0" fontId="0" fillId="2" borderId="0" xfId="0" applyFill="1" applyAlignment="1">
      <alignment horizontal="left" vertical="center" indent="1"/>
    </xf>
    <xf numFmtId="0" fontId="0" fillId="2" borderId="0" xfId="0" applyFill="1" applyAlignment="1">
      <alignment horizontal="left" vertical="center" indent="2"/>
    </xf>
    <xf numFmtId="14" fontId="11" fillId="0" borderId="25" xfId="0" applyNumberFormat="1" applyFont="1" applyFill="1" applyBorder="1" applyAlignment="1">
      <alignment horizontal="left" vertical="center" wrapText="1"/>
    </xf>
    <xf numFmtId="0" fontId="11" fillId="0" borderId="25" xfId="0" applyFont="1" applyFill="1" applyBorder="1" applyAlignment="1">
      <alignment horizontal="left" vertical="center" wrapText="1"/>
    </xf>
    <xf numFmtId="14" fontId="11" fillId="0" borderId="41" xfId="0" applyNumberFormat="1" applyFont="1" applyFill="1" applyBorder="1" applyAlignment="1">
      <alignment horizontal="left" vertical="center" wrapText="1"/>
    </xf>
    <xf numFmtId="164" fontId="11" fillId="0" borderId="20" xfId="13" applyFont="1" applyFill="1" applyBorder="1" applyAlignment="1">
      <alignment horizontal="center" vertical="center" wrapText="1"/>
    </xf>
    <xf numFmtId="0" fontId="33" fillId="0" borderId="40" xfId="0" applyFont="1" applyFill="1" applyBorder="1" applyAlignment="1">
      <alignment horizontal="left" vertical="center" wrapText="1"/>
    </xf>
    <xf numFmtId="9" fontId="0" fillId="2" borderId="0" xfId="12" applyFont="1" applyFill="1"/>
    <xf numFmtId="0" fontId="33" fillId="0" borderId="24" xfId="0" applyFont="1" applyFill="1" applyBorder="1" applyAlignment="1">
      <alignment horizontal="left" vertical="center" wrapText="1"/>
    </xf>
    <xf numFmtId="0" fontId="33" fillId="0" borderId="20" xfId="0" applyFont="1" applyFill="1" applyBorder="1" applyAlignment="1">
      <alignment horizontal="left" vertical="center" wrapText="1"/>
    </xf>
    <xf numFmtId="14" fontId="11" fillId="0" borderId="42" xfId="0" applyNumberFormat="1" applyFont="1" applyFill="1" applyBorder="1" applyAlignment="1">
      <alignment horizontal="center" vertical="center" wrapText="1"/>
    </xf>
    <xf numFmtId="14" fontId="11" fillId="0" borderId="40" xfId="0" applyNumberFormat="1" applyFont="1" applyFill="1" applyBorder="1" applyAlignment="1">
      <alignment horizontal="center" vertical="center" wrapText="1"/>
    </xf>
    <xf numFmtId="0" fontId="11" fillId="0" borderId="42" xfId="0" applyFont="1" applyFill="1" applyBorder="1" applyAlignment="1">
      <alignment horizontal="left" vertical="center" wrapText="1"/>
    </xf>
    <xf numFmtId="0" fontId="11" fillId="0" borderId="43" xfId="0" applyFont="1" applyFill="1" applyBorder="1" applyAlignment="1">
      <alignment horizontal="left" vertical="center" wrapText="1"/>
    </xf>
    <xf numFmtId="14" fontId="11" fillId="0" borderId="42" xfId="0" applyNumberFormat="1" applyFont="1" applyFill="1" applyBorder="1" applyAlignment="1">
      <alignment horizontal="left" vertical="center" wrapText="1"/>
    </xf>
    <xf numFmtId="171" fontId="11" fillId="0" borderId="42" xfId="0" applyNumberFormat="1" applyFont="1" applyFill="1" applyBorder="1" applyAlignment="1">
      <alignment horizontal="center" vertical="center"/>
    </xf>
    <xf numFmtId="1" fontId="34" fillId="0" borderId="42" xfId="0" applyNumberFormat="1" applyFont="1" applyFill="1" applyBorder="1" applyAlignment="1">
      <alignment horizontal="center" vertical="center"/>
    </xf>
    <xf numFmtId="164" fontId="11" fillId="0" borderId="42" xfId="13" applyFont="1" applyFill="1" applyBorder="1" applyAlignment="1">
      <alignment horizontal="left" vertical="center" wrapText="1"/>
    </xf>
    <xf numFmtId="0" fontId="22" fillId="7" borderId="21" xfId="0" applyFont="1" applyFill="1" applyBorder="1" applyAlignment="1">
      <alignment horizontal="center" vertical="center" wrapText="1"/>
    </xf>
    <xf numFmtId="0" fontId="22" fillId="7" borderId="22" xfId="0" applyFont="1" applyFill="1" applyBorder="1" applyAlignment="1">
      <alignment horizontal="center" vertical="center" wrapText="1"/>
    </xf>
    <xf numFmtId="171" fontId="22" fillId="7" borderId="22" xfId="0" applyNumberFormat="1" applyFont="1" applyFill="1" applyBorder="1" applyAlignment="1">
      <alignment horizontal="center" vertical="center" wrapText="1"/>
    </xf>
    <xf numFmtId="0" fontId="22" fillId="7" borderId="23" xfId="0" applyFont="1" applyFill="1" applyBorder="1" applyAlignment="1">
      <alignment horizontal="center" vertical="center" wrapText="1"/>
    </xf>
    <xf numFmtId="14" fontId="11" fillId="0" borderId="44" xfId="0" applyNumberFormat="1" applyFont="1" applyFill="1" applyBorder="1" applyAlignment="1">
      <alignment horizontal="left" vertical="center" wrapText="1"/>
    </xf>
    <xf numFmtId="0" fontId="11" fillId="0" borderId="40" xfId="0" applyFont="1" applyFill="1" applyBorder="1" applyAlignment="1">
      <alignment horizontal="left" vertical="center" wrapText="1"/>
    </xf>
    <xf numFmtId="164" fontId="11" fillId="0" borderId="40" xfId="13" applyFont="1" applyFill="1" applyBorder="1" applyAlignment="1">
      <alignment horizontal="left" vertical="center" wrapText="1"/>
    </xf>
    <xf numFmtId="171" fontId="11" fillId="0" borderId="40" xfId="0" applyNumberFormat="1" applyFont="1" applyFill="1" applyBorder="1" applyAlignment="1">
      <alignment horizontal="center" vertical="center"/>
    </xf>
    <xf numFmtId="0" fontId="35" fillId="0" borderId="45" xfId="0" applyFont="1" applyBorder="1" applyAlignment="1">
      <alignment horizontal="left" vertical="center"/>
    </xf>
    <xf numFmtId="0" fontId="35" fillId="0" borderId="45" xfId="0" applyFont="1" applyBorder="1" applyAlignment="1">
      <alignment horizontal="center" vertical="center"/>
    </xf>
    <xf numFmtId="171" fontId="36" fillId="0" borderId="0" xfId="0" applyNumberFormat="1" applyFont="1" applyAlignment="1">
      <alignment horizontal="center" vertical="center"/>
    </xf>
    <xf numFmtId="0" fontId="0" fillId="0" borderId="45" xfId="0" applyBorder="1"/>
    <xf numFmtId="171" fontId="36" fillId="0" borderId="45" xfId="0" applyNumberFormat="1" applyFont="1" applyBorder="1" applyAlignment="1">
      <alignment horizontal="center" vertical="center"/>
    </xf>
    <xf numFmtId="0" fontId="36" fillId="0" borderId="0" xfId="0" applyFont="1" applyAlignment="1">
      <alignment vertical="center"/>
    </xf>
    <xf numFmtId="0" fontId="36" fillId="0" borderId="45" xfId="0" applyFont="1" applyBorder="1" applyAlignment="1">
      <alignment vertical="center"/>
    </xf>
    <xf numFmtId="0" fontId="33" fillId="0" borderId="39" xfId="0" applyFont="1" applyFill="1" applyBorder="1" applyAlignment="1">
      <alignment horizontal="left" vertical="center" wrapText="1"/>
    </xf>
    <xf numFmtId="1" fontId="34" fillId="0" borderId="46" xfId="0" applyNumberFormat="1" applyFont="1" applyFill="1" applyBorder="1" applyAlignment="1">
      <alignment horizontal="center" vertical="center"/>
    </xf>
    <xf numFmtId="0" fontId="33" fillId="9" borderId="24" xfId="0" applyFont="1" applyFill="1" applyBorder="1" applyAlignment="1">
      <alignment horizontal="left" vertical="center" wrapText="1"/>
    </xf>
    <xf numFmtId="0" fontId="33" fillId="9" borderId="20" xfId="0" applyFont="1" applyFill="1" applyBorder="1" applyAlignment="1">
      <alignment horizontal="left" vertical="center" wrapText="1"/>
    </xf>
    <xf numFmtId="14" fontId="11" fillId="9" borderId="20" xfId="0" applyNumberFormat="1" applyFont="1" applyFill="1" applyBorder="1" applyAlignment="1">
      <alignment horizontal="center" vertical="center" wrapText="1"/>
    </xf>
    <xf numFmtId="171" fontId="11" fillId="9" borderId="20" xfId="0" applyNumberFormat="1" applyFont="1" applyFill="1" applyBorder="1" applyAlignment="1">
      <alignment horizontal="center" vertical="center"/>
    </xf>
    <xf numFmtId="1" fontId="34" fillId="9" borderId="42" xfId="0" applyNumberFormat="1" applyFont="1" applyFill="1" applyBorder="1" applyAlignment="1">
      <alignment horizontal="center" vertical="center"/>
    </xf>
    <xf numFmtId="0" fontId="11" fillId="9" borderId="20" xfId="0" applyFont="1" applyFill="1" applyBorder="1" applyAlignment="1">
      <alignment horizontal="left" vertical="center" wrapText="1"/>
    </xf>
    <xf numFmtId="164" fontId="11" fillId="9" borderId="20" xfId="13" applyFont="1" applyFill="1" applyBorder="1" applyAlignment="1">
      <alignment horizontal="left" vertical="center" wrapText="1"/>
    </xf>
    <xf numFmtId="14" fontId="11" fillId="9" borderId="25" xfId="0" applyNumberFormat="1" applyFont="1" applyFill="1" applyBorder="1" applyAlignment="1">
      <alignment horizontal="left" vertical="center" wrapText="1"/>
    </xf>
    <xf numFmtId="0" fontId="11" fillId="9" borderId="24" xfId="0" applyFont="1" applyFill="1" applyBorder="1" applyAlignment="1">
      <alignment horizontal="left" vertical="center" wrapText="1"/>
    </xf>
    <xf numFmtId="0" fontId="11" fillId="9" borderId="20" xfId="0" applyFont="1" applyFill="1" applyBorder="1" applyAlignment="1">
      <alignment horizontal="center" vertical="center" wrapText="1"/>
    </xf>
    <xf numFmtId="9" fontId="39" fillId="8" borderId="2" xfId="12" applyFont="1" applyFill="1" applyBorder="1" applyAlignment="1">
      <alignment horizontal="center" vertical="center" wrapText="1"/>
    </xf>
    <xf numFmtId="0" fontId="9" fillId="2" borderId="3" xfId="5" applyFont="1" applyFill="1" applyBorder="1" applyAlignment="1">
      <alignment horizontal="center" vertical="center" wrapText="1"/>
    </xf>
    <xf numFmtId="0" fontId="9" fillId="2" borderId="3" xfId="5" applyFont="1" applyFill="1" applyBorder="1" applyAlignment="1">
      <alignment horizontal="center" vertical="center"/>
    </xf>
    <xf numFmtId="0" fontId="9" fillId="2" borderId="0" xfId="5" applyFont="1" applyFill="1" applyBorder="1" applyAlignment="1">
      <alignment horizontal="center" vertical="center"/>
    </xf>
    <xf numFmtId="0" fontId="9" fillId="2" borderId="6" xfId="5" applyFont="1" applyFill="1" applyBorder="1" applyAlignment="1">
      <alignment horizontal="center" vertical="center"/>
    </xf>
    <xf numFmtId="0" fontId="3" fillId="2" borderId="1" xfId="5" applyFont="1" applyFill="1" applyBorder="1" applyAlignment="1">
      <alignment horizontal="justify" vertical="center" wrapText="1"/>
    </xf>
    <xf numFmtId="0" fontId="13" fillId="7" borderId="1" xfId="0" applyFont="1" applyFill="1" applyBorder="1" applyAlignment="1">
      <alignment horizontal="left" vertical="center" wrapText="1"/>
    </xf>
    <xf numFmtId="0" fontId="13" fillId="7" borderId="11" xfId="0" applyFont="1" applyFill="1" applyBorder="1" applyAlignment="1">
      <alignment horizontal="left" vertical="center" wrapText="1"/>
    </xf>
    <xf numFmtId="0" fontId="13" fillId="7" borderId="7" xfId="0" applyFont="1" applyFill="1" applyBorder="1" applyAlignment="1">
      <alignment horizontal="justify" vertical="center" wrapText="1"/>
    </xf>
    <xf numFmtId="0" fontId="13" fillId="7" borderId="8" xfId="0" applyFont="1" applyFill="1" applyBorder="1" applyAlignment="1">
      <alignment horizontal="justify" vertical="center" wrapText="1"/>
    </xf>
    <xf numFmtId="0" fontId="3" fillId="2" borderId="1" xfId="5" applyFont="1" applyFill="1" applyBorder="1" applyAlignment="1">
      <alignment horizontal="left" vertical="center" wrapText="1"/>
    </xf>
    <xf numFmtId="0" fontId="6" fillId="2" borderId="1" xfId="5" applyFont="1" applyFill="1" applyBorder="1" applyAlignment="1">
      <alignment horizontal="left" vertical="center" wrapText="1"/>
    </xf>
    <xf numFmtId="0" fontId="13" fillId="7" borderId="1" xfId="5" applyFont="1" applyFill="1" applyBorder="1" applyAlignment="1">
      <alignment horizontal="center" vertical="center" wrapText="1"/>
    </xf>
    <xf numFmtId="0" fontId="6" fillId="0" borderId="0" xfId="4" applyFont="1" applyAlignment="1" applyProtection="1">
      <alignment horizontal="center"/>
      <protection locked="0"/>
    </xf>
    <xf numFmtId="0" fontId="12" fillId="0" borderId="0" xfId="4" applyFont="1" applyAlignment="1" applyProtection="1">
      <alignment horizontal="center"/>
      <protection locked="0"/>
    </xf>
    <xf numFmtId="0" fontId="3" fillId="0" borderId="0" xfId="4" applyFont="1" applyBorder="1" applyAlignment="1" applyProtection="1">
      <alignment vertical="center" wrapText="1"/>
    </xf>
    <xf numFmtId="0" fontId="3" fillId="0" borderId="10" xfId="4" applyFont="1" applyBorder="1" applyAlignment="1" applyProtection="1">
      <alignment vertical="center" wrapText="1"/>
    </xf>
    <xf numFmtId="0" fontId="3" fillId="0" borderId="6" xfId="4" applyFont="1" applyBorder="1" applyAlignment="1" applyProtection="1">
      <alignment vertical="center" wrapText="1"/>
    </xf>
    <xf numFmtId="0" fontId="3" fillId="0" borderId="7" xfId="4" applyFont="1" applyBorder="1" applyAlignment="1" applyProtection="1">
      <alignment vertical="center" wrapText="1"/>
    </xf>
    <xf numFmtId="0" fontId="15" fillId="2" borderId="9" xfId="4" applyFont="1" applyFill="1" applyBorder="1" applyAlignment="1" applyProtection="1">
      <alignment horizontal="right"/>
      <protection locked="0"/>
    </xf>
    <xf numFmtId="0" fontId="15" fillId="2" borderId="0" xfId="4" applyFont="1" applyFill="1" applyBorder="1" applyAlignment="1" applyProtection="1">
      <alignment horizontal="right"/>
      <protection locked="0"/>
    </xf>
    <xf numFmtId="0" fontId="8" fillId="7" borderId="12" xfId="4" applyFont="1" applyFill="1" applyBorder="1" applyAlignment="1" applyProtection="1">
      <alignment horizontal="center"/>
      <protection locked="0"/>
    </xf>
    <xf numFmtId="0" fontId="8" fillId="7" borderId="13" xfId="4" applyFont="1" applyFill="1" applyBorder="1" applyAlignment="1" applyProtection="1">
      <alignment horizontal="center"/>
      <protection locked="0"/>
    </xf>
    <xf numFmtId="0" fontId="8" fillId="7" borderId="14" xfId="4" applyFont="1" applyFill="1" applyBorder="1" applyAlignment="1" applyProtection="1">
      <alignment horizontal="center"/>
      <protection locked="0"/>
    </xf>
    <xf numFmtId="0" fontId="18" fillId="2" borderId="2" xfId="4" applyFont="1" applyFill="1" applyBorder="1" applyAlignment="1" applyProtection="1">
      <alignment vertical="top" wrapText="1"/>
      <protection locked="0"/>
    </xf>
    <xf numFmtId="0" fontId="18" fillId="2" borderId="3" xfId="4" applyFont="1" applyFill="1" applyBorder="1" applyAlignment="1" applyProtection="1">
      <alignment vertical="top" wrapText="1"/>
      <protection locked="0"/>
    </xf>
    <xf numFmtId="0" fontId="18" fillId="2" borderId="4" xfId="4" applyFont="1" applyFill="1" applyBorder="1" applyAlignment="1" applyProtection="1">
      <alignment vertical="top" wrapText="1"/>
      <protection locked="0"/>
    </xf>
    <xf numFmtId="0" fontId="16" fillId="2" borderId="9" xfId="4" applyFont="1" applyFill="1" applyBorder="1" applyAlignment="1">
      <alignment vertical="top" wrapText="1"/>
    </xf>
    <xf numFmtId="0" fontId="16" fillId="2" borderId="0" xfId="4" applyFont="1" applyFill="1" applyBorder="1" applyAlignment="1">
      <alignment vertical="top" wrapText="1"/>
    </xf>
    <xf numFmtId="0" fontId="16" fillId="2" borderId="10" xfId="4" applyFont="1" applyFill="1" applyBorder="1" applyAlignment="1">
      <alignment vertical="top" wrapText="1"/>
    </xf>
    <xf numFmtId="0" fontId="3" fillId="2" borderId="9" xfId="4" applyFont="1" applyFill="1" applyBorder="1" applyAlignment="1" applyProtection="1">
      <alignment horizontal="center" vertical="justify"/>
      <protection locked="0"/>
    </xf>
    <xf numFmtId="0" fontId="3" fillId="2" borderId="0" xfId="4" applyFont="1" applyFill="1" applyBorder="1" applyAlignment="1" applyProtection="1">
      <alignment horizontal="center" vertical="justify"/>
      <protection locked="0"/>
    </xf>
    <xf numFmtId="0" fontId="6" fillId="6" borderId="12" xfId="4" applyFont="1" applyFill="1" applyBorder="1" applyAlignment="1" applyProtection="1">
      <alignment horizontal="left" vertical="top" wrapText="1"/>
      <protection locked="0"/>
    </xf>
    <xf numFmtId="0" fontId="6" fillId="6" borderId="13" xfId="4" applyFont="1" applyFill="1" applyBorder="1" applyAlignment="1" applyProtection="1">
      <alignment horizontal="left" vertical="top" wrapText="1"/>
      <protection locked="0"/>
    </xf>
    <xf numFmtId="0" fontId="6" fillId="6" borderId="14" xfId="4" applyFont="1" applyFill="1" applyBorder="1" applyAlignment="1" applyProtection="1">
      <alignment horizontal="left" vertical="top" wrapText="1"/>
      <protection locked="0"/>
    </xf>
    <xf numFmtId="0" fontId="31" fillId="0" borderId="3" xfId="4" applyFont="1" applyBorder="1" applyAlignment="1" applyProtection="1">
      <alignment horizontal="center" vertical="center" wrapText="1"/>
      <protection locked="0"/>
    </xf>
    <xf numFmtId="0" fontId="31" fillId="0" borderId="3" xfId="4" applyFont="1" applyBorder="1" applyAlignment="1" applyProtection="1">
      <alignment horizontal="center" vertical="center"/>
      <protection locked="0"/>
    </xf>
    <xf numFmtId="0" fontId="31" fillId="0" borderId="0" xfId="4" applyFont="1" applyBorder="1" applyAlignment="1" applyProtection="1">
      <alignment horizontal="center" vertical="center"/>
      <protection locked="0"/>
    </xf>
    <xf numFmtId="0" fontId="31" fillId="0" borderId="6" xfId="4" applyFont="1" applyBorder="1" applyAlignment="1" applyProtection="1">
      <alignment horizontal="center" vertical="center"/>
      <protection locked="0"/>
    </xf>
    <xf numFmtId="0" fontId="13" fillId="7" borderId="34" xfId="4" applyNumberFormat="1" applyFont="1" applyFill="1" applyBorder="1" applyAlignment="1">
      <alignment horizontal="center" vertical="center"/>
    </xf>
    <xf numFmtId="0" fontId="13" fillId="7" borderId="35" xfId="4" applyNumberFormat="1" applyFont="1" applyFill="1" applyBorder="1" applyAlignment="1">
      <alignment horizontal="center" vertical="center"/>
    </xf>
    <xf numFmtId="0" fontId="13" fillId="7" borderId="36" xfId="4" applyNumberFormat="1" applyFont="1" applyFill="1" applyBorder="1" applyAlignment="1">
      <alignment horizontal="center" vertical="center"/>
    </xf>
    <xf numFmtId="0" fontId="7" fillId="2" borderId="12" xfId="4" applyNumberFormat="1" applyFont="1" applyFill="1" applyBorder="1" applyAlignment="1">
      <alignment horizontal="center" vertical="center" wrapText="1"/>
    </xf>
    <xf numFmtId="0" fontId="7" fillId="2" borderId="13" xfId="4" applyNumberFormat="1" applyFont="1" applyFill="1" applyBorder="1" applyAlignment="1">
      <alignment horizontal="center" vertical="center" wrapText="1"/>
    </xf>
    <xf numFmtId="0" fontId="7" fillId="2" borderId="14" xfId="4" applyNumberFormat="1" applyFont="1" applyFill="1" applyBorder="1" applyAlignment="1">
      <alignment horizontal="center" vertical="center" wrapText="1"/>
    </xf>
    <xf numFmtId="0" fontId="13" fillId="7" borderId="37" xfId="4" applyNumberFormat="1" applyFont="1" applyFill="1" applyBorder="1" applyAlignment="1">
      <alignment horizontal="center" vertical="center" wrapText="1"/>
    </xf>
    <xf numFmtId="0" fontId="13" fillId="7" borderId="38" xfId="4" applyNumberFormat="1" applyFont="1" applyFill="1" applyBorder="1" applyAlignment="1">
      <alignment horizontal="center" vertical="center" wrapText="1"/>
    </xf>
    <xf numFmtId="0" fontId="21" fillId="2" borderId="15" xfId="0" applyFont="1" applyFill="1" applyBorder="1" applyAlignment="1">
      <alignment horizontal="center" vertical="center" wrapText="1"/>
    </xf>
    <xf numFmtId="0" fontId="21" fillId="2" borderId="16" xfId="0" applyFont="1" applyFill="1" applyBorder="1" applyAlignment="1">
      <alignment horizontal="center" vertical="center" wrapText="1"/>
    </xf>
    <xf numFmtId="0" fontId="21" fillId="2" borderId="17" xfId="0" applyFont="1" applyFill="1" applyBorder="1" applyAlignment="1">
      <alignment horizontal="center" vertical="center" wrapText="1"/>
    </xf>
    <xf numFmtId="0" fontId="21" fillId="2" borderId="18" xfId="0" applyFont="1" applyFill="1" applyBorder="1" applyAlignment="1">
      <alignment horizontal="center" vertical="center" wrapText="1"/>
    </xf>
    <xf numFmtId="0" fontId="21" fillId="2" borderId="0" xfId="0" applyFont="1" applyFill="1" applyBorder="1" applyAlignment="1">
      <alignment horizontal="center" vertical="center" wrapText="1"/>
    </xf>
    <xf numFmtId="0" fontId="21" fillId="2" borderId="19" xfId="0" applyFont="1" applyFill="1" applyBorder="1" applyAlignment="1">
      <alignment horizontal="center" vertical="center" wrapText="1"/>
    </xf>
  </cellXfs>
  <cellStyles count="14">
    <cellStyle name="Euro" xfId="2"/>
    <cellStyle name="Millares 2" xfId="1"/>
    <cellStyle name="Millares 3" xfId="7"/>
    <cellStyle name="Millares_Prueba formato indicadores con mensaje automático" xfId="6"/>
    <cellStyle name="Moneda [0]" xfId="13" builtinId="7"/>
    <cellStyle name="Moneda 2" xfId="3"/>
    <cellStyle name="Moneda 4" xfId="11"/>
    <cellStyle name="Normal" xfId="0" builtinId="0"/>
    <cellStyle name="Normal 2" xfId="4"/>
    <cellStyle name="Normal 2 10" xfId="9"/>
    <cellStyle name="Normal 2 10 2" xfId="10"/>
    <cellStyle name="Normal 3" xfId="5"/>
    <cellStyle name="Porcentaje" xfId="12" builtinId="5"/>
    <cellStyle name="Porcentual 2" xfId="8"/>
  </cellStyles>
  <dxfs count="14">
    <dxf>
      <font>
        <color rgb="FF9C0006"/>
      </font>
      <fill>
        <patternFill>
          <bgColor rgb="FFFFC7CE"/>
        </patternFill>
      </fill>
    </dxf>
    <dxf>
      <font>
        <condense val="0"/>
        <extend val="0"/>
        <color indexed="9"/>
      </font>
      <fill>
        <patternFill>
          <bgColor indexed="10"/>
        </patternFill>
      </fill>
    </dxf>
    <dxf>
      <font>
        <condense val="0"/>
        <extend val="0"/>
        <color auto="1"/>
      </font>
      <fill>
        <patternFill>
          <bgColor indexed="13"/>
        </patternFill>
      </fill>
    </dxf>
    <dxf>
      <font>
        <condense val="0"/>
        <extend val="0"/>
        <color auto="1"/>
      </font>
      <fill>
        <patternFill>
          <bgColor indexed="11"/>
        </patternFill>
      </fill>
    </dxf>
    <dxf>
      <font>
        <condense val="0"/>
        <extend val="0"/>
        <color indexed="9"/>
      </font>
      <fill>
        <patternFill>
          <bgColor indexed="10"/>
        </patternFill>
      </fill>
    </dxf>
    <dxf>
      <font>
        <condense val="0"/>
        <extend val="0"/>
        <color auto="1"/>
      </font>
      <fill>
        <patternFill>
          <bgColor indexed="13"/>
        </patternFill>
      </fill>
    </dxf>
    <dxf>
      <font>
        <condense val="0"/>
        <extend val="0"/>
        <color auto="1"/>
      </font>
      <fill>
        <patternFill>
          <bgColor indexed="11"/>
        </patternFill>
      </fill>
    </dxf>
    <dxf>
      <fill>
        <patternFill>
          <bgColor indexed="15"/>
        </patternFill>
      </fill>
    </dxf>
    <dxf>
      <font>
        <condense val="0"/>
        <extend val="0"/>
        <color auto="1"/>
      </font>
      <fill>
        <patternFill>
          <bgColor indexed="50"/>
        </patternFill>
      </fill>
    </dxf>
    <dxf>
      <font>
        <condense val="0"/>
        <extend val="0"/>
        <color indexed="9"/>
      </font>
      <fill>
        <patternFill>
          <bgColor indexed="10"/>
        </patternFill>
      </fill>
    </dxf>
    <dxf>
      <font>
        <condense val="0"/>
        <extend val="0"/>
        <color auto="1"/>
      </font>
      <fill>
        <patternFill>
          <bgColor indexed="13"/>
        </patternFill>
      </fill>
    </dxf>
    <dxf>
      <font>
        <condense val="0"/>
        <extend val="0"/>
        <color auto="1"/>
      </font>
      <fill>
        <patternFill>
          <bgColor indexed="11"/>
        </patternFill>
      </fill>
    </dxf>
    <dxf>
      <fill>
        <patternFill>
          <bgColor indexed="15"/>
        </patternFill>
      </fill>
    </dxf>
    <dxf>
      <font>
        <condense val="0"/>
        <extend val="0"/>
        <color auto="1"/>
      </font>
      <fill>
        <patternFill>
          <bgColor indexed="50"/>
        </patternFill>
      </fill>
    </dxf>
  </dxfs>
  <tableStyles count="0" defaultTableStyle="TableStyleMedium9" defaultPivotStyle="PivotStyleLight16"/>
  <colors>
    <mruColors>
      <color rgb="FFA2198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10"/>
    </mc:Choice>
    <mc:Fallback>
      <c:style val="10"/>
    </mc:Fallback>
  </mc:AlternateContent>
  <c:chart>
    <c:title>
      <c:tx>
        <c:rich>
          <a:bodyPr/>
          <a:lstStyle/>
          <a:p>
            <a:pPr>
              <a:defRPr lang="es-ES"/>
            </a:pPr>
            <a:r>
              <a:rPr lang="en-US"/>
              <a:t>Representación gráfica de la medición con respecto a la meta</a:t>
            </a:r>
          </a:p>
        </c:rich>
      </c:tx>
      <c:layout>
        <c:manualLayout>
          <c:xMode val="edge"/>
          <c:yMode val="edge"/>
          <c:x val="0.39943181818182089"/>
          <c:y val="3.3434650455927049E-2"/>
        </c:manualLayout>
      </c:layout>
      <c:overlay val="0"/>
    </c:title>
    <c:autoTitleDeleted val="0"/>
    <c:plotArea>
      <c:layout>
        <c:manualLayout>
          <c:layoutTarget val="inner"/>
          <c:xMode val="edge"/>
          <c:yMode val="edge"/>
          <c:x val="3.5795454545454547E-2"/>
          <c:y val="0.18237082066869287"/>
          <c:w val="0.95625000000000004"/>
          <c:h val="0.57446808510638259"/>
        </c:manualLayout>
      </c:layout>
      <c:lineChart>
        <c:grouping val="standard"/>
        <c:varyColors val="0"/>
        <c:ser>
          <c:idx val="0"/>
          <c:order val="0"/>
          <c:tx>
            <c:strRef>
              <c:f>'Ficha medición indicador'!$C$22</c:f>
              <c:strCache>
                <c:ptCount val="1"/>
                <c:pt idx="0">
                  <c:v>Medición</c:v>
                </c:pt>
              </c:strCache>
            </c:strRef>
          </c:tx>
          <c:cat>
            <c:strRef>
              <c:f>'Ficha medición indicador'!$B$23:$B$34</c:f>
              <c:strCache>
                <c:ptCount val="12"/>
                <c:pt idx="0">
                  <c:v>Enero</c:v>
                </c:pt>
                <c:pt idx="1">
                  <c:v>Febrero</c:v>
                </c:pt>
                <c:pt idx="2">
                  <c:v>Marzo</c:v>
                </c:pt>
                <c:pt idx="3">
                  <c:v>Abril</c:v>
                </c:pt>
                <c:pt idx="4">
                  <c:v>Mayo</c:v>
                </c:pt>
                <c:pt idx="5">
                  <c:v>Junio</c:v>
                </c:pt>
                <c:pt idx="6">
                  <c:v>Julio</c:v>
                </c:pt>
                <c:pt idx="7">
                  <c:v>Agosto</c:v>
                </c:pt>
                <c:pt idx="8">
                  <c:v>Septiembre</c:v>
                </c:pt>
                <c:pt idx="9">
                  <c:v>Octubre</c:v>
                </c:pt>
                <c:pt idx="10">
                  <c:v>Noviembre</c:v>
                </c:pt>
                <c:pt idx="11">
                  <c:v>Diciembre</c:v>
                </c:pt>
              </c:strCache>
            </c:strRef>
          </c:cat>
          <c:val>
            <c:numRef>
              <c:f>'Ficha medición indicador'!$C$23:$C$34</c:f>
              <c:numCache>
                <c:formatCode>0%</c:formatCode>
                <c:ptCount val="12"/>
                <c:pt idx="0">
                  <c:v>0.8666666666666667</c:v>
                </c:pt>
                <c:pt idx="1">
                  <c:v>0</c:v>
                </c:pt>
                <c:pt idx="2">
                  <c:v>1</c:v>
                </c:pt>
                <c:pt idx="3">
                  <c:v>0.9</c:v>
                </c:pt>
                <c:pt idx="4">
                  <c:v>1</c:v>
                </c:pt>
                <c:pt idx="5">
                  <c:v>1</c:v>
                </c:pt>
                <c:pt idx="10">
                  <c:v>0.83333333333333337</c:v>
                </c:pt>
                <c:pt idx="11">
                  <c:v>0.75</c:v>
                </c:pt>
              </c:numCache>
            </c:numRef>
          </c:val>
          <c:smooth val="0"/>
        </c:ser>
        <c:ser>
          <c:idx val="1"/>
          <c:order val="1"/>
          <c:tx>
            <c:strRef>
              <c:f>'Ficha medición indicador'!$D$22</c:f>
              <c:strCache>
                <c:ptCount val="1"/>
                <c:pt idx="0">
                  <c:v>Meta</c:v>
                </c:pt>
              </c:strCache>
            </c:strRef>
          </c:tx>
          <c:spPr>
            <a:ln>
              <a:solidFill>
                <a:srgbClr val="92D050"/>
              </a:solidFill>
            </a:ln>
          </c:spPr>
          <c:marker>
            <c:spPr>
              <a:ln>
                <a:solidFill>
                  <a:srgbClr val="92D050"/>
                </a:solidFill>
              </a:ln>
            </c:spPr>
          </c:marker>
          <c:cat>
            <c:strRef>
              <c:f>'Ficha medición indicador'!$B$23:$B$34</c:f>
              <c:strCache>
                <c:ptCount val="12"/>
                <c:pt idx="0">
                  <c:v>Enero</c:v>
                </c:pt>
                <c:pt idx="1">
                  <c:v>Febrero</c:v>
                </c:pt>
                <c:pt idx="2">
                  <c:v>Marzo</c:v>
                </c:pt>
                <c:pt idx="3">
                  <c:v>Abril</c:v>
                </c:pt>
                <c:pt idx="4">
                  <c:v>Mayo</c:v>
                </c:pt>
                <c:pt idx="5">
                  <c:v>Junio</c:v>
                </c:pt>
                <c:pt idx="6">
                  <c:v>Julio</c:v>
                </c:pt>
                <c:pt idx="7">
                  <c:v>Agosto</c:v>
                </c:pt>
                <c:pt idx="8">
                  <c:v>Septiembre</c:v>
                </c:pt>
                <c:pt idx="9">
                  <c:v>Octubre</c:v>
                </c:pt>
                <c:pt idx="10">
                  <c:v>Noviembre</c:v>
                </c:pt>
                <c:pt idx="11">
                  <c:v>Diciembre</c:v>
                </c:pt>
              </c:strCache>
            </c:strRef>
          </c:cat>
          <c:val>
            <c:numRef>
              <c:f>'Ficha medición indicador'!$D$23:$D$34</c:f>
              <c:numCache>
                <c:formatCode>0%</c:formatCode>
                <c:ptCount val="12"/>
                <c:pt idx="0">
                  <c:v>0.8</c:v>
                </c:pt>
                <c:pt idx="1">
                  <c:v>0.8</c:v>
                </c:pt>
                <c:pt idx="2">
                  <c:v>0.8</c:v>
                </c:pt>
                <c:pt idx="3">
                  <c:v>0.8</c:v>
                </c:pt>
                <c:pt idx="4">
                  <c:v>0.8</c:v>
                </c:pt>
                <c:pt idx="5">
                  <c:v>0.8</c:v>
                </c:pt>
                <c:pt idx="10">
                  <c:v>0.8</c:v>
                </c:pt>
                <c:pt idx="11">
                  <c:v>0.8</c:v>
                </c:pt>
              </c:numCache>
            </c:numRef>
          </c:val>
          <c:smooth val="0"/>
        </c:ser>
        <c:dLbls>
          <c:showLegendKey val="0"/>
          <c:showVal val="0"/>
          <c:showCatName val="0"/>
          <c:showSerName val="0"/>
          <c:showPercent val="0"/>
          <c:showBubbleSize val="0"/>
        </c:dLbls>
        <c:marker val="1"/>
        <c:smooth val="0"/>
        <c:axId val="-412557984"/>
        <c:axId val="-412552000"/>
      </c:lineChart>
      <c:catAx>
        <c:axId val="-412557984"/>
        <c:scaling>
          <c:orientation val="minMax"/>
        </c:scaling>
        <c:delete val="0"/>
        <c:axPos val="b"/>
        <c:title>
          <c:tx>
            <c:rich>
              <a:bodyPr/>
              <a:lstStyle/>
              <a:p>
                <a:pPr>
                  <a:defRPr lang="es-ES"/>
                </a:pPr>
                <a:r>
                  <a:rPr lang="en-US"/>
                  <a:t>Mes</a:t>
                </a:r>
              </a:p>
            </c:rich>
          </c:tx>
          <c:layout>
            <c:manualLayout>
              <c:xMode val="edge"/>
              <c:yMode val="edge"/>
              <c:x val="0.50795454545454544"/>
              <c:y val="0.84802431610943185"/>
            </c:manualLayout>
          </c:layout>
          <c:overlay val="0"/>
        </c:title>
        <c:numFmt formatCode="General" sourceLinked="1"/>
        <c:majorTickMark val="out"/>
        <c:minorTickMark val="none"/>
        <c:tickLblPos val="nextTo"/>
        <c:txPr>
          <a:bodyPr rot="0" vert="horz"/>
          <a:lstStyle/>
          <a:p>
            <a:pPr>
              <a:defRPr lang="es-ES">
                <a:latin typeface="Futura Std Book" panose="020B0502020204020303" pitchFamily="34" charset="0"/>
              </a:defRPr>
            </a:pPr>
            <a:endParaRPr lang="es-CO"/>
          </a:p>
        </c:txPr>
        <c:crossAx val="-412552000"/>
        <c:crosses val="autoZero"/>
        <c:auto val="1"/>
        <c:lblAlgn val="ctr"/>
        <c:lblOffset val="100"/>
        <c:tickLblSkip val="1"/>
        <c:tickMarkSkip val="1"/>
        <c:noMultiLvlLbl val="0"/>
      </c:catAx>
      <c:valAx>
        <c:axId val="-412552000"/>
        <c:scaling>
          <c:orientation val="minMax"/>
          <c:max val="1"/>
        </c:scaling>
        <c:delete val="0"/>
        <c:axPos val="l"/>
        <c:numFmt formatCode="0%" sourceLinked="0"/>
        <c:majorTickMark val="out"/>
        <c:minorTickMark val="none"/>
        <c:tickLblPos val="nextTo"/>
        <c:txPr>
          <a:bodyPr rot="0" vert="horz"/>
          <a:lstStyle/>
          <a:p>
            <a:pPr>
              <a:defRPr lang="es-ES"/>
            </a:pPr>
            <a:endParaRPr lang="es-CO"/>
          </a:p>
        </c:txPr>
        <c:crossAx val="-412557984"/>
        <c:crosses val="autoZero"/>
        <c:crossBetween val="between"/>
      </c:valAx>
    </c:plotArea>
    <c:legend>
      <c:legendPos val="b"/>
      <c:layout>
        <c:manualLayout>
          <c:xMode val="edge"/>
          <c:yMode val="edge"/>
          <c:x val="0.35952229826238341"/>
          <c:y val="0.93009131343612406"/>
          <c:w val="0.26532545606139563"/>
          <c:h val="4.8632218844984802E-2"/>
        </c:manualLayout>
      </c:layout>
      <c:overlay val="0"/>
      <c:txPr>
        <a:bodyPr/>
        <a:lstStyle/>
        <a:p>
          <a:pPr>
            <a:defRPr lang="es-ES"/>
          </a:pPr>
          <a:endParaRPr lang="es-CO"/>
        </a:p>
      </c:txPr>
    </c:legend>
    <c:plotVisOnly val="1"/>
    <c:dispBlanksAs val="gap"/>
    <c:showDLblsOverMax val="0"/>
  </c:chart>
  <c:printSettings>
    <c:headerFooter alignWithMargins="0"/>
    <c:pageMargins b="1" l="0.75000000000000555" r="0.75000000000000555" t="1" header="0" footer="0"/>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3.v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editAs="oneCell">
    <xdr:from>
      <xdr:col>1</xdr:col>
      <xdr:colOff>381000</xdr:colOff>
      <xdr:row>1</xdr:row>
      <xdr:rowOff>163285</xdr:rowOff>
    </xdr:from>
    <xdr:to>
      <xdr:col>1</xdr:col>
      <xdr:colOff>1900670</xdr:colOff>
      <xdr:row>3</xdr:row>
      <xdr:rowOff>32924</xdr:rowOff>
    </xdr:to>
    <xdr:pic>
      <xdr:nvPicPr>
        <xdr:cNvPr id="2" name="Imagen 1" descr="http://fontur.com.co/aym_image/aym_logo/aym_logo_fontur.png"/>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25929" y="462642"/>
          <a:ext cx="1519670" cy="468353"/>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133350</xdr:colOff>
      <xdr:row>47</xdr:row>
      <xdr:rowOff>209550</xdr:rowOff>
    </xdr:from>
    <xdr:to>
      <xdr:col>9</xdr:col>
      <xdr:colOff>1809750</xdr:colOff>
      <xdr:row>55</xdr:row>
      <xdr:rowOff>243416</xdr:rowOff>
    </xdr:to>
    <xdr:graphicFrame macro="">
      <xdr:nvGraphicFramePr>
        <xdr:cNvPr id="2"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1</xdr:col>
      <xdr:colOff>898071</xdr:colOff>
      <xdr:row>4</xdr:row>
      <xdr:rowOff>231321</xdr:rowOff>
    </xdr:from>
    <xdr:to>
      <xdr:col>2</xdr:col>
      <xdr:colOff>363062</xdr:colOff>
      <xdr:row>6</xdr:row>
      <xdr:rowOff>100959</xdr:rowOff>
    </xdr:to>
    <xdr:pic>
      <xdr:nvPicPr>
        <xdr:cNvPr id="3" name="Imagen 2" descr="http://fontur.com.co/aym_image/aym_logo/aym_logo_fontur.png"/>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660071" y="884464"/>
          <a:ext cx="1519670" cy="468353"/>
        </a:xfrm>
        <a:prstGeom prst="rect">
          <a:avLst/>
        </a:prstGeom>
        <a:noFill/>
        <a:ln>
          <a:noFill/>
        </a:ln>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219074</xdr:colOff>
      <xdr:row>1</xdr:row>
      <xdr:rowOff>147639</xdr:rowOff>
    </xdr:from>
    <xdr:to>
      <xdr:col>2</xdr:col>
      <xdr:colOff>552449</xdr:colOff>
      <xdr:row>3</xdr:row>
      <xdr:rowOff>107157</xdr:rowOff>
    </xdr:to>
    <xdr:pic>
      <xdr:nvPicPr>
        <xdr:cNvPr id="2" name="Imagen 1" descr="http://fontur.com.co/aym_image/aym_logo/aym_logo_fontur.png"/>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69105" y="314327"/>
          <a:ext cx="1381125" cy="340518"/>
        </a:xfrm>
        <a:prstGeom prst="rect">
          <a:avLst/>
        </a:prstGeom>
        <a:noFill/>
        <a:ln>
          <a:noFill/>
        </a:ln>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5" Type="http://schemas.openxmlformats.org/officeDocument/2006/relationships/comments" Target="../comments1.xml"/><Relationship Id="rId4" Type="http://schemas.openxmlformats.org/officeDocument/2006/relationships/vmlDrawing" Target="../drawings/vmlDrawing3.v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V18"/>
  <sheetViews>
    <sheetView topLeftCell="A4" zoomScale="80" zoomScaleNormal="80" workbookViewId="0">
      <selection activeCell="C8" sqref="C8"/>
    </sheetView>
  </sheetViews>
  <sheetFormatPr baseColWidth="10" defaultColWidth="36.5703125" defaultRowHeight="12.75" x14ac:dyDescent="0.2"/>
  <cols>
    <col min="1" max="1" width="3.5703125" style="2" customWidth="1"/>
    <col min="2" max="2" width="31.85546875" style="2" customWidth="1"/>
    <col min="3" max="3" width="48.140625" style="2" customWidth="1"/>
    <col min="4" max="16384" width="36.5703125" style="2"/>
  </cols>
  <sheetData>
    <row r="1" spans="2:5" ht="24" customHeight="1" x14ac:dyDescent="0.2"/>
    <row r="2" spans="2:5" ht="23.25" customHeight="1" x14ac:dyDescent="0.2">
      <c r="B2" s="3"/>
      <c r="C2" s="147" t="s">
        <v>73</v>
      </c>
      <c r="D2" s="148"/>
      <c r="E2" s="14"/>
    </row>
    <row r="3" spans="2:5" s="4" customFormat="1" ht="23.25" customHeight="1" x14ac:dyDescent="0.2">
      <c r="B3" s="5"/>
      <c r="C3" s="149"/>
      <c r="D3" s="149"/>
      <c r="E3" s="1"/>
    </row>
    <row r="4" spans="2:5" s="6" customFormat="1" ht="23.25" customHeight="1" x14ac:dyDescent="0.2">
      <c r="B4" s="7"/>
      <c r="C4" s="150"/>
      <c r="D4" s="150"/>
      <c r="E4" s="15"/>
    </row>
    <row r="5" spans="2:5" s="8" customFormat="1" ht="70.5" customHeight="1" x14ac:dyDescent="0.2">
      <c r="B5" s="152" t="s">
        <v>68</v>
      </c>
      <c r="C5" s="153"/>
      <c r="D5" s="154" t="s">
        <v>69</v>
      </c>
      <c r="E5" s="155"/>
    </row>
    <row r="6" spans="2:5" s="9" customFormat="1" x14ac:dyDescent="0.2">
      <c r="B6" s="10" t="s">
        <v>0</v>
      </c>
      <c r="C6" s="156" t="s">
        <v>74</v>
      </c>
      <c r="D6" s="157"/>
      <c r="E6" s="157"/>
    </row>
    <row r="7" spans="2:5" s="9" customFormat="1" ht="23.25" customHeight="1" x14ac:dyDescent="0.2">
      <c r="B7" s="10" t="s">
        <v>1</v>
      </c>
      <c r="C7" s="156" t="s">
        <v>76</v>
      </c>
      <c r="D7" s="156"/>
      <c r="E7" s="156"/>
    </row>
    <row r="8" spans="2:5" s="9" customFormat="1" ht="39.75" customHeight="1" x14ac:dyDescent="0.2">
      <c r="B8" s="10" t="s">
        <v>49</v>
      </c>
      <c r="C8" s="11" t="s">
        <v>77</v>
      </c>
      <c r="D8" s="10" t="s">
        <v>2</v>
      </c>
      <c r="E8" s="11" t="s">
        <v>50</v>
      </c>
    </row>
    <row r="9" spans="2:5" s="9" customFormat="1" ht="27" customHeight="1" x14ac:dyDescent="0.2">
      <c r="B9" s="10" t="s">
        <v>45</v>
      </c>
      <c r="C9" s="12" t="s">
        <v>78</v>
      </c>
      <c r="D9" s="10" t="s">
        <v>3</v>
      </c>
      <c r="E9" s="11" t="s">
        <v>67</v>
      </c>
    </row>
    <row r="10" spans="2:5" s="9" customFormat="1" ht="23.25" customHeight="1" x14ac:dyDescent="0.2">
      <c r="B10" s="10" t="s">
        <v>46</v>
      </c>
      <c r="C10" s="11" t="s">
        <v>75</v>
      </c>
      <c r="D10" s="10" t="s">
        <v>4</v>
      </c>
      <c r="E10" s="11" t="s">
        <v>51</v>
      </c>
    </row>
    <row r="11" spans="2:5" s="9" customFormat="1" ht="25.5" x14ac:dyDescent="0.2">
      <c r="B11" s="10" t="s">
        <v>5</v>
      </c>
      <c r="C11" s="13">
        <v>0.8</v>
      </c>
      <c r="D11" s="10" t="s">
        <v>6</v>
      </c>
      <c r="E11" s="11" t="s">
        <v>52</v>
      </c>
    </row>
    <row r="12" spans="2:5" s="9" customFormat="1" ht="38.25" x14ac:dyDescent="0.2">
      <c r="B12" s="10" t="s">
        <v>47</v>
      </c>
      <c r="C12" s="11" t="s">
        <v>58</v>
      </c>
      <c r="D12" s="10" t="s">
        <v>43</v>
      </c>
      <c r="E12" s="11" t="s">
        <v>53</v>
      </c>
    </row>
    <row r="13" spans="2:5" s="9" customFormat="1" ht="21" customHeight="1" x14ac:dyDescent="0.2">
      <c r="B13" s="158" t="s">
        <v>7</v>
      </c>
      <c r="C13" s="158"/>
      <c r="D13" s="158"/>
      <c r="E13" s="158"/>
    </row>
    <row r="14" spans="2:5" s="9" customFormat="1" x14ac:dyDescent="0.2">
      <c r="B14" s="10" t="s">
        <v>44</v>
      </c>
      <c r="C14" s="156" t="s">
        <v>57</v>
      </c>
      <c r="D14" s="156"/>
      <c r="E14" s="156"/>
    </row>
    <row r="15" spans="2:5" s="9" customFormat="1" ht="25.5" x14ac:dyDescent="0.2">
      <c r="B15" s="10" t="s">
        <v>48</v>
      </c>
      <c r="C15" s="156" t="s">
        <v>70</v>
      </c>
      <c r="D15" s="156"/>
      <c r="E15" s="156"/>
    </row>
    <row r="16" spans="2:5" s="9" customFormat="1" x14ac:dyDescent="0.2">
      <c r="B16" s="10" t="s">
        <v>8</v>
      </c>
      <c r="C16" s="151" t="s">
        <v>59</v>
      </c>
      <c r="D16" s="151"/>
      <c r="E16" s="151"/>
    </row>
    <row r="17" spans="6:22" x14ac:dyDescent="0.2">
      <c r="F17" s="9"/>
      <c r="G17" s="9"/>
      <c r="H17" s="9"/>
      <c r="I17" s="9"/>
      <c r="J17" s="9"/>
      <c r="K17" s="9"/>
      <c r="L17" s="9"/>
      <c r="M17" s="9"/>
      <c r="N17" s="9"/>
      <c r="O17" s="9"/>
      <c r="P17" s="9"/>
      <c r="Q17" s="9"/>
      <c r="R17" s="9"/>
      <c r="S17" s="9"/>
      <c r="T17" s="9"/>
      <c r="U17" s="9"/>
      <c r="V17" s="9"/>
    </row>
    <row r="18" spans="6:22" x14ac:dyDescent="0.2">
      <c r="F18" s="9"/>
      <c r="G18" s="9"/>
      <c r="H18" s="9"/>
      <c r="I18" s="9"/>
      <c r="J18" s="9"/>
      <c r="K18" s="9"/>
      <c r="L18" s="9"/>
      <c r="M18" s="9"/>
      <c r="N18" s="9"/>
      <c r="O18" s="9"/>
      <c r="P18" s="9"/>
      <c r="Q18" s="9"/>
      <c r="R18" s="9"/>
      <c r="S18" s="9"/>
      <c r="T18" s="9"/>
      <c r="U18" s="9"/>
      <c r="V18" s="9"/>
    </row>
  </sheetData>
  <mergeCells count="9">
    <mergeCell ref="C2:D4"/>
    <mergeCell ref="C16:E16"/>
    <mergeCell ref="B5:C5"/>
    <mergeCell ref="D5:E5"/>
    <mergeCell ref="C6:E6"/>
    <mergeCell ref="C7:E7"/>
    <mergeCell ref="B13:E13"/>
    <mergeCell ref="C14:E14"/>
    <mergeCell ref="C15:E15"/>
  </mergeCells>
  <printOptions horizontalCentered="1"/>
  <pageMargins left="0.39370078740157483" right="0.78740157480314965" top="1.1811023622047245" bottom="0.78740157480314965" header="0.31496062992125984" footer="0.31496062992125984"/>
  <pageSetup scale="81" fitToHeight="0" orientation="landscape" r:id="rId1"/>
  <headerFooter scaleWithDoc="0" alignWithMargins="0">
    <oddHeader>&amp;L&amp;8&amp;G</oddHeader>
    <oddFooter>&amp;L&amp;"Futura Std Book,Normal"&amp;8Código: I-MGP-02&amp;C&amp;"Futura Std Book,Normal"&amp;8Versión 04
COPIA CONTROLADA&amp;R&amp;"Futura Std Book,Normal"&amp;8Página &amp;P de &amp;N</oddFooter>
  </headerFooter>
  <drawing r:id="rId2"/>
  <legacyDrawingHF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2:M69"/>
  <sheetViews>
    <sheetView showGridLines="0" zoomScale="80" zoomScaleNormal="80" zoomScaleSheetLayoutView="50" zoomScalePageLayoutView="75" workbookViewId="0">
      <selection activeCell="I10" sqref="I10"/>
    </sheetView>
  </sheetViews>
  <sheetFormatPr baseColWidth="10" defaultRowHeight="12.75" x14ac:dyDescent="0.2"/>
  <cols>
    <col min="1" max="1" width="11.42578125" style="16"/>
    <col min="2" max="2" width="30.85546875" style="16" customWidth="1"/>
    <col min="3" max="3" width="20.7109375" style="16" customWidth="1"/>
    <col min="4" max="4" width="24.42578125" style="16" customWidth="1"/>
    <col min="5" max="5" width="9.7109375" style="16" hidden="1" customWidth="1"/>
    <col min="6" max="6" width="20.7109375" style="16" customWidth="1"/>
    <col min="7" max="7" width="34" style="16" customWidth="1"/>
    <col min="8" max="8" width="31.28515625" style="16" customWidth="1"/>
    <col min="9" max="9" width="31" style="16" customWidth="1"/>
    <col min="10" max="10" width="35.28515625" style="16" customWidth="1"/>
    <col min="11" max="11" width="0" style="17" hidden="1" customWidth="1"/>
    <col min="12" max="12" width="30.85546875" style="17" hidden="1" customWidth="1"/>
    <col min="13" max="13" width="11.42578125" style="16" hidden="1" customWidth="1"/>
    <col min="14" max="16384" width="11.42578125" style="16"/>
  </cols>
  <sheetData>
    <row r="2" spans="2:13" s="18" customFormat="1" x14ac:dyDescent="0.2">
      <c r="B2" s="159"/>
      <c r="C2" s="159"/>
      <c r="D2" s="159"/>
      <c r="E2" s="159"/>
      <c r="F2" s="159"/>
      <c r="G2" s="159"/>
      <c r="H2" s="159"/>
      <c r="I2" s="159"/>
      <c r="J2" s="159"/>
      <c r="K2" s="19"/>
      <c r="L2" s="18" t="s">
        <v>42</v>
      </c>
      <c r="M2" s="19"/>
    </row>
    <row r="3" spans="2:13" s="18" customFormat="1" x14ac:dyDescent="0.2">
      <c r="B3" s="160"/>
      <c r="C3" s="160"/>
      <c r="D3" s="160"/>
      <c r="E3" s="160"/>
      <c r="F3" s="160"/>
      <c r="G3" s="160"/>
      <c r="H3" s="160"/>
      <c r="I3" s="160"/>
      <c r="J3" s="160"/>
      <c r="K3" s="19"/>
      <c r="L3" s="19" t="s">
        <v>41</v>
      </c>
      <c r="M3" s="19"/>
    </row>
    <row r="4" spans="2:13" s="61" customFormat="1" ht="24" customHeight="1" thickBot="1" x14ac:dyDescent="0.25">
      <c r="B4" s="70" t="s">
        <v>82</v>
      </c>
      <c r="C4" s="71" t="s">
        <v>83</v>
      </c>
      <c r="D4" s="181" t="s">
        <v>85</v>
      </c>
      <c r="E4" s="182"/>
      <c r="F4" s="182"/>
      <c r="G4" s="182"/>
      <c r="H4" s="182"/>
      <c r="I4" s="182"/>
      <c r="J4" s="73" t="s">
        <v>84</v>
      </c>
      <c r="K4" s="60"/>
      <c r="L4" s="60"/>
      <c r="M4" s="60"/>
    </row>
    <row r="5" spans="2:13" s="61" customFormat="1" ht="23.25" customHeight="1" thickTop="1" x14ac:dyDescent="0.2">
      <c r="B5" s="74"/>
      <c r="C5" s="75"/>
      <c r="D5" s="183"/>
      <c r="E5" s="183"/>
      <c r="F5" s="183"/>
      <c r="G5" s="183"/>
      <c r="H5" s="183"/>
      <c r="I5" s="183"/>
      <c r="J5" s="76"/>
      <c r="K5" s="67"/>
      <c r="L5" s="60" t="s">
        <v>40</v>
      </c>
      <c r="M5" s="60"/>
    </row>
    <row r="6" spans="2:13" s="61" customFormat="1" ht="23.25" customHeight="1" x14ac:dyDescent="0.2">
      <c r="B6" s="77"/>
      <c r="C6" s="78"/>
      <c r="D6" s="184"/>
      <c r="E6" s="184"/>
      <c r="F6" s="184"/>
      <c r="G6" s="184"/>
      <c r="H6" s="184"/>
      <c r="I6" s="184"/>
      <c r="J6" s="79"/>
      <c r="K6" s="68"/>
      <c r="L6" s="60" t="s">
        <v>32</v>
      </c>
    </row>
    <row r="7" spans="2:13" s="63" customFormat="1" ht="20.25" customHeight="1" x14ac:dyDescent="0.2">
      <c r="B7" s="80"/>
      <c r="C7" s="81"/>
      <c r="D7" s="72"/>
      <c r="E7" s="72"/>
      <c r="F7" s="82"/>
      <c r="G7" s="82"/>
      <c r="H7" s="82"/>
      <c r="I7" s="82"/>
      <c r="J7" s="79"/>
      <c r="K7" s="69"/>
      <c r="L7" s="62" t="s">
        <v>39</v>
      </c>
    </row>
    <row r="8" spans="2:13" s="65" customFormat="1" ht="28.5" customHeight="1" x14ac:dyDescent="0.2">
      <c r="B8" s="83" t="s">
        <v>71</v>
      </c>
      <c r="C8" s="185" t="s">
        <v>9</v>
      </c>
      <c r="D8" s="186"/>
      <c r="E8" s="186"/>
      <c r="F8" s="186"/>
      <c r="G8" s="186"/>
      <c r="H8" s="187"/>
      <c r="I8" s="84" t="s">
        <v>10</v>
      </c>
      <c r="J8" s="85" t="s">
        <v>232</v>
      </c>
      <c r="K8" s="64"/>
      <c r="L8" s="64"/>
    </row>
    <row r="9" spans="2:13" s="65" customFormat="1" ht="26.25" customHeight="1" x14ac:dyDescent="0.2">
      <c r="B9" s="83" t="s">
        <v>11</v>
      </c>
      <c r="C9" s="191"/>
      <c r="D9" s="192"/>
      <c r="E9" s="86"/>
      <c r="F9" s="87" t="s">
        <v>12</v>
      </c>
      <c r="G9" s="87"/>
      <c r="H9" s="86" t="s">
        <v>13</v>
      </c>
      <c r="I9" s="86" t="s">
        <v>56</v>
      </c>
      <c r="J9" s="88" t="s">
        <v>14</v>
      </c>
      <c r="K9" s="64"/>
      <c r="L9" s="66"/>
    </row>
    <row r="10" spans="2:13" s="21" customFormat="1" ht="55.5" customHeight="1" x14ac:dyDescent="0.2">
      <c r="B10" s="188" t="s">
        <v>72</v>
      </c>
      <c r="C10" s="189"/>
      <c r="D10" s="190"/>
      <c r="E10" s="90"/>
      <c r="F10" s="89" t="str">
        <f>+'Ficha tecnica de indicador'!C8</f>
        <v>(Número de Proyectos aprobados / Número de Proyectos  evaluados Fontur)*100</v>
      </c>
      <c r="G10" s="89"/>
      <c r="H10" s="91">
        <v>0.8</v>
      </c>
      <c r="I10" s="146">
        <f>40/45</f>
        <v>0.88888888888888884</v>
      </c>
      <c r="J10" s="93" t="s">
        <v>75</v>
      </c>
      <c r="K10" s="22"/>
      <c r="L10" s="23"/>
      <c r="M10" s="23"/>
    </row>
    <row r="11" spans="2:13" s="21" customFormat="1" x14ac:dyDescent="0.2">
      <c r="B11" s="89"/>
      <c r="C11" s="89"/>
      <c r="D11" s="89"/>
      <c r="E11" s="94"/>
      <c r="F11" s="89"/>
      <c r="G11" s="89"/>
      <c r="H11" s="91"/>
      <c r="I11" s="92"/>
      <c r="J11" s="93"/>
      <c r="K11" s="22"/>
      <c r="L11" s="24"/>
      <c r="M11" s="23"/>
    </row>
    <row r="12" spans="2:13" s="21" customFormat="1" x14ac:dyDescent="0.2">
      <c r="B12" s="95"/>
      <c r="C12" s="96"/>
      <c r="D12" s="96"/>
      <c r="E12" s="96"/>
      <c r="F12" s="96"/>
      <c r="G12" s="96"/>
      <c r="H12" s="96"/>
      <c r="I12" s="96"/>
      <c r="J12" s="97"/>
      <c r="K12" s="22"/>
      <c r="L12" s="24"/>
      <c r="M12" s="23"/>
    </row>
    <row r="13" spans="2:13" s="21" customFormat="1" ht="23.25" hidden="1" customHeight="1" x14ac:dyDescent="0.2">
      <c r="B13" s="42"/>
      <c r="C13" s="25"/>
      <c r="D13" s="25"/>
      <c r="E13" s="25"/>
      <c r="F13" s="25"/>
      <c r="G13" s="25"/>
      <c r="H13" s="25"/>
      <c r="I13" s="25"/>
      <c r="J13" s="43"/>
      <c r="K13" s="22"/>
      <c r="L13" s="24"/>
      <c r="M13" s="23"/>
    </row>
    <row r="14" spans="2:13" s="21" customFormat="1" ht="23.25" hidden="1" customHeight="1" x14ac:dyDescent="0.2">
      <c r="B14" s="42"/>
      <c r="C14" s="25"/>
      <c r="D14" s="25"/>
      <c r="E14" s="25"/>
      <c r="F14" s="25"/>
      <c r="G14" s="25"/>
      <c r="H14" s="25"/>
      <c r="I14" s="25"/>
      <c r="J14" s="43"/>
      <c r="K14" s="22"/>
      <c r="L14" s="24"/>
      <c r="M14" s="23"/>
    </row>
    <row r="15" spans="2:13" s="21" customFormat="1" ht="23.25" hidden="1" customHeight="1" x14ac:dyDescent="0.2">
      <c r="B15" s="42"/>
      <c r="C15" s="25"/>
      <c r="D15" s="25"/>
      <c r="E15" s="25"/>
      <c r="F15" s="25"/>
      <c r="G15" s="25"/>
      <c r="H15" s="25"/>
      <c r="I15" s="25"/>
      <c r="J15" s="43"/>
      <c r="K15" s="22"/>
      <c r="L15" s="24"/>
      <c r="M15" s="23"/>
    </row>
    <row r="16" spans="2:13" s="21" customFormat="1" hidden="1" x14ac:dyDescent="0.2">
      <c r="B16" s="42"/>
      <c r="C16" s="25"/>
      <c r="D16" s="25"/>
      <c r="E16" s="25"/>
      <c r="F16" s="25"/>
      <c r="G16" s="25"/>
      <c r="H16" s="25"/>
      <c r="I16" s="25"/>
      <c r="J16" s="43"/>
      <c r="K16" s="22"/>
      <c r="L16" s="24"/>
      <c r="M16" s="23"/>
    </row>
    <row r="17" spans="2:13" s="21" customFormat="1" hidden="1" x14ac:dyDescent="0.2">
      <c r="B17" s="42"/>
      <c r="C17" s="25"/>
      <c r="D17" s="25"/>
      <c r="E17" s="25"/>
      <c r="F17" s="25"/>
      <c r="G17" s="25"/>
      <c r="H17" s="25"/>
      <c r="I17" s="25"/>
      <c r="J17" s="43"/>
      <c r="K17" s="22"/>
      <c r="L17" s="24"/>
      <c r="M17" s="23"/>
    </row>
    <row r="18" spans="2:13" s="21" customFormat="1" hidden="1" x14ac:dyDescent="0.2">
      <c r="B18" s="42"/>
      <c r="C18" s="25"/>
      <c r="D18" s="25"/>
      <c r="E18" s="25"/>
      <c r="F18" s="25"/>
      <c r="G18" s="25"/>
      <c r="H18" s="25"/>
      <c r="I18" s="25"/>
      <c r="J18" s="43"/>
      <c r="K18" s="22"/>
      <c r="L18" s="24"/>
      <c r="M18" s="23"/>
    </row>
    <row r="19" spans="2:13" s="21" customFormat="1" hidden="1" x14ac:dyDescent="0.2">
      <c r="B19" s="42"/>
      <c r="C19" s="25"/>
      <c r="D19" s="25"/>
      <c r="E19" s="25"/>
      <c r="F19" s="25"/>
      <c r="G19" s="25"/>
      <c r="H19" s="25"/>
      <c r="I19" s="25"/>
      <c r="J19" s="43"/>
      <c r="K19" s="22"/>
      <c r="L19" s="22"/>
    </row>
    <row r="20" spans="2:13" s="21" customFormat="1" x14ac:dyDescent="0.2">
      <c r="B20" s="165" t="s">
        <v>54</v>
      </c>
      <c r="C20" s="166"/>
      <c r="D20" s="25" t="s">
        <v>55</v>
      </c>
      <c r="E20" s="25"/>
      <c r="F20" s="26" t="s">
        <v>15</v>
      </c>
      <c r="G20" s="25"/>
      <c r="H20" s="25"/>
      <c r="I20" s="25"/>
      <c r="J20" s="43"/>
      <c r="K20" s="22"/>
      <c r="L20" s="22"/>
    </row>
    <row r="21" spans="2:13" s="21" customFormat="1" x14ac:dyDescent="0.2">
      <c r="B21" s="42"/>
      <c r="C21" s="25"/>
      <c r="D21" s="25"/>
      <c r="E21" s="25"/>
      <c r="F21" s="25"/>
      <c r="G21" s="25"/>
      <c r="H21" s="25"/>
      <c r="I21" s="25"/>
      <c r="J21" s="43"/>
      <c r="K21" s="22"/>
      <c r="L21" s="22"/>
    </row>
    <row r="22" spans="2:13" s="21" customFormat="1" x14ac:dyDescent="0.2">
      <c r="B22" s="36" t="s">
        <v>16</v>
      </c>
      <c r="C22" s="36" t="s">
        <v>17</v>
      </c>
      <c r="D22" s="36" t="s">
        <v>13</v>
      </c>
      <c r="E22" s="27"/>
      <c r="F22" s="27"/>
      <c r="G22" s="27"/>
      <c r="H22" s="25"/>
      <c r="I22" s="25"/>
      <c r="J22" s="43"/>
      <c r="K22" s="22"/>
      <c r="L22" s="22"/>
    </row>
    <row r="23" spans="2:13" s="21" customFormat="1" x14ac:dyDescent="0.2">
      <c r="B23" s="35" t="s">
        <v>18</v>
      </c>
      <c r="C23" s="58">
        <f>13/15</f>
        <v>0.8666666666666667</v>
      </c>
      <c r="D23" s="57">
        <v>0.8</v>
      </c>
      <c r="E23" s="34">
        <f>+C23/D23</f>
        <v>1.0833333333333333</v>
      </c>
      <c r="F23" s="32" t="str">
        <f>+IF(D23=0,$L$7,IF(E23=0,$L$6,IF($D$20="mayor que la meta",(IF(E23&lt;1,$L$5,(IF(AND(E23&gt;=1,E23&lt;1.03),$L$4,(IF(AND(E23&gt;=1.03,E23&lt;1.07),$L$3,$L$2)))))),IF($D$20="menor que la meta",(IF(E23&lt;=0.93,$L$2,(IF(AND(E23&gt;0.93,E23&lt;=0.97),$L$3,(IF(AND(E23&gt;0.97,E23&lt;=1),$L$4,$L$5))))))))))</f>
        <v>Se cumplió con la meta esperada para el periodo.</v>
      </c>
      <c r="G23" s="28"/>
      <c r="H23" s="28"/>
      <c r="I23" s="29"/>
      <c r="J23" s="45"/>
      <c r="K23" s="22"/>
      <c r="L23" s="30">
        <f>+C23/D23</f>
        <v>1.0833333333333333</v>
      </c>
    </row>
    <row r="24" spans="2:13" s="21" customFormat="1" x14ac:dyDescent="0.2">
      <c r="B24" s="35" t="s">
        <v>19</v>
      </c>
      <c r="C24" s="57">
        <v>0</v>
      </c>
      <c r="D24" s="57">
        <v>0.8</v>
      </c>
      <c r="E24" s="34">
        <f t="shared" ref="E24:E33" si="0">+C24/D24</f>
        <v>0</v>
      </c>
      <c r="F24" s="32" t="str">
        <f t="shared" ref="F24:F34" si="1">+IF(D24=0,$L$7,IF(E24=0,$L$6,IF($D$20="mayor que la meta",(IF(E24&lt;1,$L$5,(IF(AND(E24&gt;=1,E24&lt;1.03),$L$4,(IF(AND(E24&gt;=1.03,E24&lt;1.07),$L$3,$L$2)))))),IF($D$20="menor que la meta",(IF(E24&lt;=0.93,$L$2,(IF(AND(E24&gt;0.93,E24&lt;=0.97),$L$3,(IF(AND(E24&gt;0.97,E24&lt;=1),$L$4,$L$5))))))))))</f>
        <v>No hay medición</v>
      </c>
      <c r="G24" s="29"/>
      <c r="H24" s="29"/>
      <c r="I24" s="29"/>
      <c r="J24" s="45"/>
      <c r="K24" s="22"/>
      <c r="L24" s="30">
        <f t="shared" ref="L24:L49" si="2">+C24/D24</f>
        <v>0</v>
      </c>
    </row>
    <row r="25" spans="2:13" s="21" customFormat="1" x14ac:dyDescent="0.2">
      <c r="B25" s="35" t="s">
        <v>20</v>
      </c>
      <c r="C25" s="57">
        <f>5/5</f>
        <v>1</v>
      </c>
      <c r="D25" s="57">
        <v>0.8</v>
      </c>
      <c r="E25" s="34">
        <f t="shared" si="0"/>
        <v>1.25</v>
      </c>
      <c r="F25" s="32" t="str">
        <f t="shared" si="1"/>
        <v>Se cumplió con la meta esperada para el periodo.</v>
      </c>
      <c r="G25" s="29"/>
      <c r="H25" s="29"/>
      <c r="I25" s="29"/>
      <c r="J25" s="45"/>
      <c r="K25" s="22"/>
      <c r="L25" s="30">
        <f t="shared" si="2"/>
        <v>1.25</v>
      </c>
    </row>
    <row r="26" spans="2:13" s="21" customFormat="1" x14ac:dyDescent="0.2">
      <c r="B26" s="35" t="s">
        <v>21</v>
      </c>
      <c r="C26" s="57">
        <f>9/10</f>
        <v>0.9</v>
      </c>
      <c r="D26" s="57">
        <v>0.8</v>
      </c>
      <c r="E26" s="34">
        <f t="shared" si="0"/>
        <v>1.125</v>
      </c>
      <c r="F26" s="32" t="str">
        <f t="shared" si="1"/>
        <v>Se cumplió con la meta esperada para el periodo.</v>
      </c>
      <c r="G26" s="29"/>
      <c r="H26" s="29"/>
      <c r="I26" s="29"/>
      <c r="J26" s="45"/>
      <c r="K26" s="22"/>
      <c r="L26" s="30" t="e">
        <f>+#REF!/D26</f>
        <v>#REF!</v>
      </c>
    </row>
    <row r="27" spans="2:13" s="21" customFormat="1" x14ac:dyDescent="0.2">
      <c r="B27" s="35" t="s">
        <v>22</v>
      </c>
      <c r="C27" s="57">
        <f>3/3</f>
        <v>1</v>
      </c>
      <c r="D27" s="57">
        <v>0.8</v>
      </c>
      <c r="E27" s="34">
        <f t="shared" si="0"/>
        <v>1.25</v>
      </c>
      <c r="F27" s="32" t="str">
        <f>+IF(C26=0,$L$7,IF(E27=0,$L$6,IF($D$20="mayor que la meta",(IF(E27&lt;1,$L$5,(IF(AND(E27&gt;=1,E27&lt;1.03),$L$4,(IF(AND(E27&gt;=1.03,E27&lt;1.07),$L$3,$L$2)))))),IF($D$20="menor que la meta",(IF(E27&lt;=0.93,$L$2,(IF(AND(E27&gt;0.93,E27&lt;=0.97),$L$3,(IF(AND(E27&gt;0.97,E27&lt;=1),$L$4,$L$5))))))))))</f>
        <v>Se cumplió con la meta esperada para el periodo.</v>
      </c>
      <c r="G27" s="29"/>
      <c r="H27" s="29"/>
      <c r="I27" s="29"/>
      <c r="J27" s="45"/>
      <c r="K27" s="22"/>
      <c r="L27" s="30">
        <f>+C27/C26</f>
        <v>1.1111111111111112</v>
      </c>
    </row>
    <row r="28" spans="2:13" s="21" customFormat="1" x14ac:dyDescent="0.2">
      <c r="B28" s="35" t="s">
        <v>23</v>
      </c>
      <c r="C28" s="59">
        <f>2/2</f>
        <v>1</v>
      </c>
      <c r="D28" s="57">
        <v>0.8</v>
      </c>
      <c r="E28" s="34">
        <f t="shared" si="0"/>
        <v>1.25</v>
      </c>
      <c r="F28" s="32" t="str">
        <f t="shared" si="1"/>
        <v>Se cumplió con la meta esperada para el periodo.</v>
      </c>
      <c r="G28" s="29"/>
      <c r="H28" s="29"/>
      <c r="I28" s="29"/>
      <c r="J28" s="45"/>
      <c r="K28" s="22"/>
      <c r="L28" s="30">
        <f t="shared" si="2"/>
        <v>1.25</v>
      </c>
    </row>
    <row r="29" spans="2:13" s="21" customFormat="1" x14ac:dyDescent="0.2">
      <c r="B29" s="35" t="s">
        <v>24</v>
      </c>
      <c r="C29" s="57"/>
      <c r="D29" s="57"/>
      <c r="E29" s="34" t="e">
        <f t="shared" si="0"/>
        <v>#DIV/0!</v>
      </c>
      <c r="F29" s="32" t="str">
        <f t="shared" si="1"/>
        <v>La meta es 0, especifique en el ANALISIS DE DATOS el resultado de la medición con respecto a la meta programada</v>
      </c>
      <c r="G29" s="29"/>
      <c r="H29" s="29"/>
      <c r="I29" s="29"/>
      <c r="J29" s="45"/>
      <c r="K29" s="22"/>
      <c r="L29" s="30" t="e">
        <f t="shared" si="2"/>
        <v>#DIV/0!</v>
      </c>
    </row>
    <row r="30" spans="2:13" s="21" customFormat="1" x14ac:dyDescent="0.2">
      <c r="B30" s="35" t="s">
        <v>25</v>
      </c>
      <c r="C30" s="57"/>
      <c r="D30" s="57"/>
      <c r="E30" s="34" t="e">
        <f t="shared" si="0"/>
        <v>#DIV/0!</v>
      </c>
      <c r="F30" s="32" t="str">
        <f t="shared" si="1"/>
        <v>La meta es 0, especifique en el ANALISIS DE DATOS el resultado de la medición con respecto a la meta programada</v>
      </c>
      <c r="G30" s="29"/>
      <c r="H30" s="29"/>
      <c r="I30" s="29"/>
      <c r="J30" s="45"/>
      <c r="K30" s="22"/>
      <c r="L30" s="30" t="e">
        <f t="shared" si="2"/>
        <v>#DIV/0!</v>
      </c>
    </row>
    <row r="31" spans="2:13" s="21" customFormat="1" x14ac:dyDescent="0.2">
      <c r="B31" s="35" t="s">
        <v>26</v>
      </c>
      <c r="C31" s="57"/>
      <c r="D31" s="57"/>
      <c r="E31" s="34" t="e">
        <f t="shared" si="0"/>
        <v>#DIV/0!</v>
      </c>
      <c r="F31" s="32" t="str">
        <f t="shared" si="1"/>
        <v>La meta es 0, especifique en el ANALISIS DE DATOS el resultado de la medición con respecto a la meta programada</v>
      </c>
      <c r="G31" s="29"/>
      <c r="H31" s="29"/>
      <c r="I31" s="29"/>
      <c r="J31" s="45"/>
      <c r="K31" s="22"/>
      <c r="L31" s="30" t="e">
        <f t="shared" si="2"/>
        <v>#DIV/0!</v>
      </c>
    </row>
    <row r="32" spans="2:13" s="21" customFormat="1" x14ac:dyDescent="0.2">
      <c r="B32" s="35" t="s">
        <v>27</v>
      </c>
      <c r="C32" s="57"/>
      <c r="D32" s="57"/>
      <c r="E32" s="34" t="e">
        <f t="shared" si="0"/>
        <v>#DIV/0!</v>
      </c>
      <c r="F32" s="32" t="str">
        <f t="shared" si="1"/>
        <v>La meta es 0, especifique en el ANALISIS DE DATOS el resultado de la medición con respecto a la meta programada</v>
      </c>
      <c r="G32" s="29"/>
      <c r="H32" s="29"/>
      <c r="I32" s="29"/>
      <c r="J32" s="45"/>
      <c r="K32" s="22"/>
      <c r="L32" s="30" t="e">
        <f t="shared" si="2"/>
        <v>#DIV/0!</v>
      </c>
    </row>
    <row r="33" spans="2:12" s="21" customFormat="1" x14ac:dyDescent="0.2">
      <c r="B33" s="35" t="s">
        <v>28</v>
      </c>
      <c r="C33" s="57">
        <f>5/6</f>
        <v>0.83333333333333337</v>
      </c>
      <c r="D33" s="57">
        <v>0.8</v>
      </c>
      <c r="E33" s="34">
        <f t="shared" si="0"/>
        <v>1.0416666666666667</v>
      </c>
      <c r="F33" s="32" t="str">
        <f t="shared" si="1"/>
        <v>Desviación tolerable: el resultado se desvia de la meta esperada hasta en un 7%.</v>
      </c>
      <c r="G33" s="29"/>
      <c r="H33" s="29"/>
      <c r="I33" s="29"/>
      <c r="J33" s="45"/>
      <c r="K33" s="22"/>
      <c r="L33" s="30">
        <f t="shared" si="2"/>
        <v>1.0416666666666667</v>
      </c>
    </row>
    <row r="34" spans="2:12" s="21" customFormat="1" x14ac:dyDescent="0.2">
      <c r="B34" s="35" t="s">
        <v>29</v>
      </c>
      <c r="C34" s="57">
        <f>3/4</f>
        <v>0.75</v>
      </c>
      <c r="D34" s="57">
        <v>0.8</v>
      </c>
      <c r="E34" s="31">
        <f t="shared" ref="E34" si="3">+C34/D34</f>
        <v>0.9375</v>
      </c>
      <c r="F34" s="32" t="str">
        <f t="shared" si="1"/>
        <v>Advertencia: No se cumplió la meta esperada para el periodo.</v>
      </c>
      <c r="G34" s="29"/>
      <c r="H34" s="29"/>
      <c r="I34" s="29"/>
      <c r="J34" s="45"/>
      <c r="K34" s="22"/>
      <c r="L34" s="30">
        <f t="shared" si="2"/>
        <v>0.9375</v>
      </c>
    </row>
    <row r="35" spans="2:12" s="21" customFormat="1" x14ac:dyDescent="0.2">
      <c r="B35" s="176"/>
      <c r="C35" s="177"/>
      <c r="D35" s="177"/>
      <c r="E35" s="31"/>
      <c r="F35" s="32"/>
      <c r="G35" s="29"/>
      <c r="H35" s="29"/>
      <c r="I35" s="29"/>
      <c r="J35" s="45"/>
      <c r="K35" s="22"/>
      <c r="L35" s="30" t="e">
        <f t="shared" si="2"/>
        <v>#DIV/0!</v>
      </c>
    </row>
    <row r="36" spans="2:12" s="21" customFormat="1" hidden="1" x14ac:dyDescent="0.2">
      <c r="B36" s="44"/>
      <c r="C36" s="33"/>
      <c r="D36" s="33"/>
      <c r="E36" s="31"/>
      <c r="F36" s="32"/>
      <c r="G36" s="29"/>
      <c r="H36" s="29"/>
      <c r="I36" s="29"/>
      <c r="J36" s="45"/>
      <c r="K36" s="22"/>
      <c r="L36" s="30" t="e">
        <f t="shared" si="2"/>
        <v>#DIV/0!</v>
      </c>
    </row>
    <row r="37" spans="2:12" s="21" customFormat="1" hidden="1" x14ac:dyDescent="0.2">
      <c r="B37" s="44"/>
      <c r="C37" s="33"/>
      <c r="D37" s="33"/>
      <c r="E37" s="31"/>
      <c r="F37" s="32"/>
      <c r="G37" s="29"/>
      <c r="H37" s="29"/>
      <c r="I37" s="29"/>
      <c r="J37" s="45"/>
      <c r="K37" s="22"/>
      <c r="L37" s="30" t="e">
        <f t="shared" si="2"/>
        <v>#DIV/0!</v>
      </c>
    </row>
    <row r="38" spans="2:12" s="21" customFormat="1" hidden="1" x14ac:dyDescent="0.2">
      <c r="B38" s="44"/>
      <c r="C38" s="33"/>
      <c r="D38" s="33"/>
      <c r="E38" s="31"/>
      <c r="F38" s="32"/>
      <c r="G38" s="29"/>
      <c r="H38" s="29"/>
      <c r="I38" s="29"/>
      <c r="J38" s="45"/>
      <c r="K38" s="22"/>
      <c r="L38" s="30" t="e">
        <f t="shared" si="2"/>
        <v>#DIV/0!</v>
      </c>
    </row>
    <row r="39" spans="2:12" s="21" customFormat="1" hidden="1" x14ac:dyDescent="0.2">
      <c r="B39" s="44"/>
      <c r="C39" s="33"/>
      <c r="D39" s="33"/>
      <c r="E39" s="31"/>
      <c r="F39" s="32"/>
      <c r="G39" s="29"/>
      <c r="H39" s="29"/>
      <c r="I39" s="29"/>
      <c r="J39" s="45"/>
      <c r="K39" s="22"/>
      <c r="L39" s="30" t="e">
        <f t="shared" si="2"/>
        <v>#DIV/0!</v>
      </c>
    </row>
    <row r="40" spans="2:12" s="21" customFormat="1" hidden="1" x14ac:dyDescent="0.2">
      <c r="B40" s="44"/>
      <c r="C40" s="33"/>
      <c r="D40" s="33"/>
      <c r="E40" s="31"/>
      <c r="F40" s="32"/>
      <c r="G40" s="29"/>
      <c r="H40" s="29"/>
      <c r="I40" s="29"/>
      <c r="J40" s="45"/>
      <c r="K40" s="22"/>
      <c r="L40" s="30" t="e">
        <f t="shared" si="2"/>
        <v>#DIV/0!</v>
      </c>
    </row>
    <row r="41" spans="2:12" s="21" customFormat="1" hidden="1" x14ac:dyDescent="0.2">
      <c r="B41" s="44"/>
      <c r="C41" s="33"/>
      <c r="D41" s="33"/>
      <c r="E41" s="31"/>
      <c r="F41" s="32"/>
      <c r="G41" s="29"/>
      <c r="H41" s="29"/>
      <c r="I41" s="29"/>
      <c r="J41" s="45"/>
      <c r="K41" s="22"/>
      <c r="L41" s="30" t="e">
        <f t="shared" si="2"/>
        <v>#DIV/0!</v>
      </c>
    </row>
    <row r="42" spans="2:12" s="21" customFormat="1" hidden="1" x14ac:dyDescent="0.2">
      <c r="B42" s="44"/>
      <c r="C42" s="33"/>
      <c r="D42" s="33"/>
      <c r="E42" s="31"/>
      <c r="F42" s="32"/>
      <c r="G42" s="29"/>
      <c r="H42" s="29"/>
      <c r="I42" s="29"/>
      <c r="J42" s="45"/>
      <c r="K42" s="22"/>
      <c r="L42" s="30" t="e">
        <f t="shared" si="2"/>
        <v>#DIV/0!</v>
      </c>
    </row>
    <row r="43" spans="2:12" s="21" customFormat="1" hidden="1" x14ac:dyDescent="0.2">
      <c r="B43" s="44"/>
      <c r="C43" s="33"/>
      <c r="D43" s="33"/>
      <c r="E43" s="31"/>
      <c r="F43" s="32"/>
      <c r="G43" s="29"/>
      <c r="H43" s="29"/>
      <c r="I43" s="29"/>
      <c r="J43" s="45"/>
      <c r="K43" s="22"/>
      <c r="L43" s="30" t="e">
        <f t="shared" si="2"/>
        <v>#DIV/0!</v>
      </c>
    </row>
    <row r="44" spans="2:12" s="21" customFormat="1" ht="26.25" hidden="1" customHeight="1" x14ac:dyDescent="0.2">
      <c r="B44" s="46"/>
      <c r="C44" s="25"/>
      <c r="D44" s="25"/>
      <c r="E44" s="25"/>
      <c r="F44" s="25"/>
      <c r="G44" s="25"/>
      <c r="H44" s="25"/>
      <c r="I44" s="25"/>
      <c r="J44" s="43"/>
      <c r="K44" s="22"/>
      <c r="L44" s="30" t="e">
        <f t="shared" si="2"/>
        <v>#DIV/0!</v>
      </c>
    </row>
    <row r="45" spans="2:12" s="21" customFormat="1" ht="26.25" hidden="1" customHeight="1" x14ac:dyDescent="0.2">
      <c r="B45" s="46"/>
      <c r="C45" s="25"/>
      <c r="D45" s="25"/>
      <c r="E45" s="25"/>
      <c r="F45" s="25"/>
      <c r="G45" s="25"/>
      <c r="H45" s="25"/>
      <c r="I45" s="25"/>
      <c r="J45" s="43"/>
      <c r="K45" s="22"/>
      <c r="L45" s="30" t="e">
        <f t="shared" si="2"/>
        <v>#DIV/0!</v>
      </c>
    </row>
    <row r="46" spans="2:12" s="21" customFormat="1" ht="26.25" hidden="1" customHeight="1" x14ac:dyDescent="0.2">
      <c r="B46" s="46"/>
      <c r="C46" s="25"/>
      <c r="D46" s="25"/>
      <c r="E46" s="25"/>
      <c r="F46" s="25"/>
      <c r="G46" s="25"/>
      <c r="H46" s="25"/>
      <c r="I46" s="25"/>
      <c r="J46" s="43"/>
      <c r="K46" s="22"/>
      <c r="L46" s="30" t="e">
        <f t="shared" si="2"/>
        <v>#DIV/0!</v>
      </c>
    </row>
    <row r="47" spans="2:12" s="21" customFormat="1" ht="12" customHeight="1" x14ac:dyDescent="0.2">
      <c r="B47" s="46"/>
      <c r="C47" s="25"/>
      <c r="D47" s="25"/>
      <c r="E47" s="25"/>
      <c r="F47" s="25"/>
      <c r="G47" s="25"/>
      <c r="H47" s="25"/>
      <c r="I47" s="25"/>
      <c r="J47" s="43"/>
      <c r="K47" s="22"/>
      <c r="L47" s="30" t="e">
        <f t="shared" si="2"/>
        <v>#DIV/0!</v>
      </c>
    </row>
    <row r="48" spans="2:12" s="21" customFormat="1" ht="26.25" customHeight="1" x14ac:dyDescent="0.2">
      <c r="B48" s="46"/>
      <c r="C48" s="25"/>
      <c r="D48" s="25"/>
      <c r="E48" s="25"/>
      <c r="F48" s="25"/>
      <c r="G48" s="25"/>
      <c r="H48" s="25"/>
      <c r="I48" s="25"/>
      <c r="J48" s="43"/>
      <c r="K48" s="22"/>
      <c r="L48" s="30" t="e">
        <f t="shared" si="2"/>
        <v>#DIV/0!</v>
      </c>
    </row>
    <row r="49" spans="2:12" s="21" customFormat="1" ht="26.25" customHeight="1" x14ac:dyDescent="0.2">
      <c r="B49" s="46"/>
      <c r="C49" s="25"/>
      <c r="D49" s="25"/>
      <c r="E49" s="25"/>
      <c r="F49" s="25"/>
      <c r="G49" s="25"/>
      <c r="H49" s="25"/>
      <c r="I49" s="25"/>
      <c r="J49" s="43"/>
      <c r="K49" s="22"/>
      <c r="L49" s="30" t="e">
        <f t="shared" si="2"/>
        <v>#DIV/0!</v>
      </c>
    </row>
    <row r="50" spans="2:12" s="21" customFormat="1" ht="26.25" customHeight="1" x14ac:dyDescent="0.2">
      <c r="B50" s="46"/>
      <c r="C50" s="25"/>
      <c r="D50" s="25"/>
      <c r="E50" s="25"/>
      <c r="F50" s="25"/>
      <c r="G50" s="25"/>
      <c r="H50" s="25"/>
      <c r="I50" s="25"/>
      <c r="J50" s="43"/>
      <c r="K50" s="22"/>
      <c r="L50" s="22"/>
    </row>
    <row r="51" spans="2:12" s="21" customFormat="1" ht="26.25" customHeight="1" x14ac:dyDescent="0.2">
      <c r="B51" s="46"/>
      <c r="C51" s="25"/>
      <c r="D51" s="25"/>
      <c r="E51" s="25"/>
      <c r="F51" s="25"/>
      <c r="G51" s="25"/>
      <c r="H51" s="25"/>
      <c r="I51" s="25"/>
      <c r="J51" s="43"/>
      <c r="K51" s="22"/>
      <c r="L51" s="22"/>
    </row>
    <row r="52" spans="2:12" s="21" customFormat="1" ht="26.25" customHeight="1" x14ac:dyDescent="0.2">
      <c r="B52" s="46"/>
      <c r="C52" s="25"/>
      <c r="D52" s="25"/>
      <c r="E52" s="25"/>
      <c r="F52" s="25"/>
      <c r="G52" s="25"/>
      <c r="H52" s="25"/>
      <c r="I52" s="25"/>
      <c r="J52" s="43"/>
      <c r="K52" s="22"/>
      <c r="L52" s="22"/>
    </row>
    <row r="53" spans="2:12" s="21" customFormat="1" ht="26.25" customHeight="1" x14ac:dyDescent="0.2">
      <c r="B53" s="46"/>
      <c r="C53" s="25"/>
      <c r="D53" s="25"/>
      <c r="E53" s="25"/>
      <c r="F53" s="25"/>
      <c r="G53" s="25"/>
      <c r="H53" s="25"/>
      <c r="I53" s="25"/>
      <c r="J53" s="43"/>
      <c r="K53" s="22"/>
      <c r="L53" s="22"/>
    </row>
    <row r="54" spans="2:12" s="21" customFormat="1" ht="26.25" customHeight="1" x14ac:dyDescent="0.2">
      <c r="B54" s="46"/>
      <c r="C54" s="25"/>
      <c r="D54" s="25"/>
      <c r="E54" s="25"/>
      <c r="F54" s="25"/>
      <c r="G54" s="25"/>
      <c r="H54" s="25"/>
      <c r="I54" s="25"/>
      <c r="J54" s="43"/>
      <c r="K54" s="22"/>
      <c r="L54" s="22"/>
    </row>
    <row r="55" spans="2:12" s="21" customFormat="1" ht="26.25" customHeight="1" x14ac:dyDescent="0.2">
      <c r="B55" s="46"/>
      <c r="C55" s="25"/>
      <c r="D55" s="25"/>
      <c r="E55" s="25"/>
      <c r="F55" s="25"/>
      <c r="G55" s="25"/>
      <c r="H55" s="25"/>
      <c r="I55" s="25"/>
      <c r="J55" s="43"/>
      <c r="K55" s="22"/>
      <c r="L55" s="22"/>
    </row>
    <row r="56" spans="2:12" s="21" customFormat="1" ht="26.25" customHeight="1" x14ac:dyDescent="0.2">
      <c r="B56" s="46"/>
      <c r="C56" s="25"/>
      <c r="D56" s="25"/>
      <c r="E56" s="25"/>
      <c r="F56" s="25"/>
      <c r="G56" s="25"/>
      <c r="H56" s="25"/>
      <c r="I56" s="25"/>
      <c r="J56" s="43"/>
      <c r="K56" s="22"/>
      <c r="L56" s="22"/>
    </row>
    <row r="57" spans="2:12" s="21" customFormat="1" ht="9.75" customHeight="1" x14ac:dyDescent="0.2">
      <c r="B57" s="47"/>
      <c r="C57" s="48"/>
      <c r="D57" s="48"/>
      <c r="E57" s="48"/>
      <c r="F57" s="48"/>
      <c r="G57" s="48"/>
      <c r="H57" s="48"/>
      <c r="I57" s="48"/>
      <c r="J57" s="49"/>
      <c r="K57" s="22"/>
      <c r="L57" s="22"/>
    </row>
    <row r="58" spans="2:12" s="21" customFormat="1" ht="15.75" x14ac:dyDescent="0.25">
      <c r="B58" s="167" t="s">
        <v>30</v>
      </c>
      <c r="C58" s="168"/>
      <c r="D58" s="168"/>
      <c r="E58" s="168"/>
      <c r="F58" s="168"/>
      <c r="G58" s="168"/>
      <c r="H58" s="168"/>
      <c r="I58" s="168"/>
      <c r="J58" s="169"/>
      <c r="K58" s="22"/>
      <c r="L58" s="22"/>
    </row>
    <row r="59" spans="2:12" s="21" customFormat="1" hidden="1" x14ac:dyDescent="0.2">
      <c r="B59" s="170"/>
      <c r="C59" s="171"/>
      <c r="D59" s="171"/>
      <c r="E59" s="171"/>
      <c r="F59" s="171"/>
      <c r="G59" s="171"/>
      <c r="H59" s="171"/>
      <c r="I59" s="171"/>
      <c r="J59" s="172"/>
      <c r="K59" s="22"/>
      <c r="L59" s="22"/>
    </row>
    <row r="60" spans="2:12" s="21" customFormat="1" hidden="1" x14ac:dyDescent="0.2">
      <c r="B60" s="173"/>
      <c r="C60" s="174"/>
      <c r="D60" s="174"/>
      <c r="E60" s="174"/>
      <c r="F60" s="174"/>
      <c r="G60" s="174"/>
      <c r="H60" s="174"/>
      <c r="I60" s="174"/>
      <c r="J60" s="175"/>
      <c r="K60" s="22"/>
      <c r="L60" s="22"/>
    </row>
    <row r="61" spans="2:12" s="21" customFormat="1" x14ac:dyDescent="0.2">
      <c r="B61" s="173"/>
      <c r="C61" s="174"/>
      <c r="D61" s="174"/>
      <c r="E61" s="174"/>
      <c r="F61" s="174"/>
      <c r="G61" s="174"/>
      <c r="H61" s="174"/>
      <c r="I61" s="174"/>
      <c r="J61" s="175"/>
      <c r="K61" s="22"/>
      <c r="L61" s="22"/>
    </row>
    <row r="62" spans="2:12" s="21" customFormat="1" ht="24" customHeight="1" x14ac:dyDescent="0.2">
      <c r="B62" s="178" t="s">
        <v>31</v>
      </c>
      <c r="C62" s="179"/>
      <c r="D62" s="179"/>
      <c r="E62" s="179"/>
      <c r="F62" s="179"/>
      <c r="G62" s="179"/>
      <c r="H62" s="179"/>
      <c r="I62" s="179"/>
      <c r="J62" s="180"/>
      <c r="K62" s="22"/>
      <c r="L62" s="22"/>
    </row>
    <row r="63" spans="2:12" x14ac:dyDescent="0.2">
      <c r="B63" s="37" t="s">
        <v>32</v>
      </c>
      <c r="C63" s="161" t="s">
        <v>33</v>
      </c>
      <c r="D63" s="161"/>
      <c r="E63" s="161"/>
      <c r="F63" s="161"/>
      <c r="G63" s="161"/>
      <c r="H63" s="161"/>
      <c r="I63" s="161"/>
      <c r="J63" s="162"/>
    </row>
    <row r="64" spans="2:12" ht="39" customHeight="1" x14ac:dyDescent="0.2">
      <c r="B64" s="38"/>
      <c r="C64" s="161" t="s">
        <v>34</v>
      </c>
      <c r="D64" s="161"/>
      <c r="E64" s="161"/>
      <c r="F64" s="161"/>
      <c r="G64" s="161"/>
      <c r="H64" s="161"/>
      <c r="I64" s="161"/>
      <c r="J64" s="162"/>
    </row>
    <row r="65" spans="2:10" ht="38.25" customHeight="1" x14ac:dyDescent="0.2">
      <c r="B65" s="39"/>
      <c r="C65" s="161" t="s">
        <v>35</v>
      </c>
      <c r="D65" s="161"/>
      <c r="E65" s="161"/>
      <c r="F65" s="161"/>
      <c r="G65" s="161"/>
      <c r="H65" s="161"/>
      <c r="I65" s="161"/>
      <c r="J65" s="162"/>
    </row>
    <row r="66" spans="2:10" ht="37.5" customHeight="1" x14ac:dyDescent="0.2">
      <c r="B66" s="40"/>
      <c r="C66" s="161" t="s">
        <v>36</v>
      </c>
      <c r="D66" s="161"/>
      <c r="E66" s="161"/>
      <c r="F66" s="161"/>
      <c r="G66" s="161"/>
      <c r="H66" s="161"/>
      <c r="I66" s="161"/>
      <c r="J66" s="162"/>
    </row>
    <row r="67" spans="2:10" ht="39.75" customHeight="1" x14ac:dyDescent="0.2">
      <c r="B67" s="41" t="s">
        <v>37</v>
      </c>
      <c r="C67" s="163" t="s">
        <v>38</v>
      </c>
      <c r="D67" s="163"/>
      <c r="E67" s="163"/>
      <c r="F67" s="163"/>
      <c r="G67" s="163"/>
      <c r="H67" s="163"/>
      <c r="I67" s="163"/>
      <c r="J67" s="164"/>
    </row>
    <row r="68" spans="2:10" x14ac:dyDescent="0.2">
      <c r="B68" s="20"/>
      <c r="C68" s="20"/>
      <c r="D68" s="20"/>
      <c r="E68" s="20"/>
      <c r="F68" s="20"/>
      <c r="G68" s="20"/>
      <c r="H68" s="20"/>
      <c r="I68" s="20"/>
      <c r="J68" s="20"/>
    </row>
    <row r="69" spans="2:10" x14ac:dyDescent="0.2">
      <c r="B69" s="20"/>
      <c r="C69" s="20"/>
      <c r="D69" s="20"/>
      <c r="E69" s="20"/>
      <c r="F69" s="20"/>
      <c r="G69" s="20"/>
      <c r="H69" s="20"/>
      <c r="I69" s="20"/>
      <c r="J69" s="20"/>
    </row>
  </sheetData>
  <mergeCells count="16">
    <mergeCell ref="B2:J2"/>
    <mergeCell ref="B3:J3"/>
    <mergeCell ref="C65:J65"/>
    <mergeCell ref="C66:J66"/>
    <mergeCell ref="C67:J67"/>
    <mergeCell ref="B20:C20"/>
    <mergeCell ref="B58:J58"/>
    <mergeCell ref="B59:J61"/>
    <mergeCell ref="C63:J63"/>
    <mergeCell ref="C64:J64"/>
    <mergeCell ref="B35:D35"/>
    <mergeCell ref="B62:J62"/>
    <mergeCell ref="D4:I6"/>
    <mergeCell ref="C8:H8"/>
    <mergeCell ref="B10:D10"/>
    <mergeCell ref="C9:D9"/>
  </mergeCells>
  <conditionalFormatting sqref="B20:C20">
    <cfRule type="expression" dxfId="13" priority="12" stopIfTrue="1">
      <formula>D20="menor que la meta"</formula>
    </cfRule>
    <cfRule type="expression" dxfId="12" priority="13" stopIfTrue="1">
      <formula>D20="mayor que la meta"</formula>
    </cfRule>
  </conditionalFormatting>
  <conditionalFormatting sqref="E23:E43">
    <cfRule type="expression" dxfId="11" priority="9" stopIfTrue="1">
      <formula>$F23=$L$3</formula>
    </cfRule>
    <cfRule type="expression" dxfId="10" priority="10" stopIfTrue="1">
      <formula>$F23=$L$4</formula>
    </cfRule>
    <cfRule type="expression" dxfId="9" priority="11" stopIfTrue="1">
      <formula>$F23=$L$5</formula>
    </cfRule>
  </conditionalFormatting>
  <conditionalFormatting sqref="D20">
    <cfRule type="cellIs" dxfId="8" priority="7" stopIfTrue="1" operator="equal">
      <formula>"menor que la meta"</formula>
    </cfRule>
    <cfRule type="cellIs" dxfId="7" priority="8" stopIfTrue="1" operator="equal">
      <formula>"mayor que la meta"</formula>
    </cfRule>
  </conditionalFormatting>
  <conditionalFormatting sqref="C36:D43 C27:C34 C23:C25 D23:D34">
    <cfRule type="expression" dxfId="6" priority="4" stopIfTrue="1">
      <formula>OR($F23=$L$3,$F23=$L$2)</formula>
    </cfRule>
    <cfRule type="expression" dxfId="5" priority="5" stopIfTrue="1">
      <formula>$F23=$L$4</formula>
    </cfRule>
    <cfRule type="expression" dxfId="4" priority="6" stopIfTrue="1">
      <formula>$F23=$L$5</formula>
    </cfRule>
  </conditionalFormatting>
  <conditionalFormatting sqref="C26">
    <cfRule type="expression" dxfId="3" priority="1" stopIfTrue="1">
      <formula>OR($F26=$L$3,$F26=$L$2)</formula>
    </cfRule>
    <cfRule type="expression" dxfId="2" priority="2" stopIfTrue="1">
      <formula>$F26=$L$4</formula>
    </cfRule>
    <cfRule type="expression" dxfId="1" priority="3" stopIfTrue="1">
      <formula>$F26=$L$5</formula>
    </cfRule>
  </conditionalFormatting>
  <dataValidations count="3">
    <dataValidation errorStyle="information" showInputMessage="1" errorTitle="Opciones permitidas" error="Mensual_x000a_Bimensual_x000a_Trimestral_x000a_Semestral_x000a_Anual" promptTitle="Opciones sugeridas" prompt="Mensual, Bimensual, Trimestral, Semestral o Anual" sqref="J10:J11"/>
    <dataValidation showInputMessage="1" showErrorMessage="1" sqref="E20"/>
    <dataValidation type="list" errorStyle="warning" showInputMessage="1" showErrorMessage="1" errorTitle="Atención" error="Solamente se debe escoger una de las siguientes  opciones:_x000a_mayor que la meta o_x000a_menor que la meta" promptTitle="Tendencia del Indicador:" prompt="_x000a_mayor que la meta_x000a_(Medición ideal &gt;= Meta)_x000a__x000a_menor que la meta_x000a_(Medición ideal &lt;= Meta)" sqref="D20">
      <formula1>"mayor que la meta, menor que la meta"</formula1>
    </dataValidation>
  </dataValidations>
  <printOptions horizontalCentered="1" verticalCentered="1"/>
  <pageMargins left="0.39370078740157483" right="0.59055118110236227" top="0.98425196850393704" bottom="0.98425196850393704" header="0.51181102362204722" footer="0.51181102362204722"/>
  <pageSetup scale="51" orientation="landscape" r:id="rId1"/>
  <headerFooter scaleWithDoc="0" alignWithMargins="0">
    <oddHeader>&amp;L&amp;G</oddHeader>
    <oddFooter>&amp;L&amp;"Futura Std Book,Normal"&amp;8Código:IM-MGP-02&amp;C&amp;"Futura Std Book,Normal"&amp;8Versión 04
COPIA CONTROLADA&amp;R&amp;"Futura Std Book,Normal"&amp;8Página &amp;P de &amp;N</oddFooter>
  </headerFooter>
  <drawing r:id="rId2"/>
  <legacyDrawing r:id="rId3"/>
  <legacyDrawingHF r:id="rId4"/>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filterMode="1"/>
  <dimension ref="A1:K71"/>
  <sheetViews>
    <sheetView tabSelected="1" topLeftCell="B1" zoomScale="82" zoomScaleNormal="82" workbookViewId="0">
      <selection activeCell="E6" sqref="E6"/>
    </sheetView>
  </sheetViews>
  <sheetFormatPr baseColWidth="10" defaultRowHeight="12.75" x14ac:dyDescent="0.2"/>
  <cols>
    <col min="1" max="1" width="7.140625" style="101" customWidth="1"/>
    <col min="2" max="2" width="15.7109375" style="50" customWidth="1"/>
    <col min="3" max="3" width="41.7109375" style="51" customWidth="1"/>
    <col min="4" max="4" width="15.7109375" style="52" customWidth="1"/>
    <col min="5" max="5" width="17.5703125" style="50" customWidth="1"/>
    <col min="6" max="6" width="17.5703125" style="50" hidden="1" customWidth="1"/>
    <col min="7" max="7" width="17.5703125" style="50" customWidth="1"/>
    <col min="8" max="8" width="22.28515625" style="51" customWidth="1"/>
    <col min="9" max="9" width="25.85546875" style="51" customWidth="1"/>
    <col min="10" max="10" width="20.7109375" style="50" customWidth="1"/>
    <col min="11" max="11" width="50.7109375" style="51" customWidth="1"/>
    <col min="12" max="16384" width="11.42578125" style="50"/>
  </cols>
  <sheetData>
    <row r="1" spans="1:11" ht="13.5" thickBot="1" x14ac:dyDescent="0.25">
      <c r="G1" s="50">
        <v>16</v>
      </c>
    </row>
    <row r="2" spans="1:11" ht="15" customHeight="1" x14ac:dyDescent="0.2">
      <c r="B2" s="193" t="s">
        <v>80</v>
      </c>
      <c r="C2" s="194"/>
      <c r="D2" s="194"/>
      <c r="E2" s="194"/>
      <c r="F2" s="194"/>
      <c r="G2" s="194"/>
      <c r="H2" s="194"/>
      <c r="I2" s="194"/>
      <c r="J2" s="194"/>
      <c r="K2" s="195"/>
    </row>
    <row r="3" spans="1:11" ht="15" customHeight="1" x14ac:dyDescent="0.2">
      <c r="B3" s="196"/>
      <c r="C3" s="197"/>
      <c r="D3" s="197"/>
      <c r="E3" s="197"/>
      <c r="F3" s="197"/>
      <c r="G3" s="197"/>
      <c r="H3" s="197"/>
      <c r="I3" s="197"/>
      <c r="J3" s="197"/>
      <c r="K3" s="198"/>
    </row>
    <row r="4" spans="1:11" ht="15" customHeight="1" thickBot="1" x14ac:dyDescent="0.25">
      <c r="B4" s="196"/>
      <c r="C4" s="197"/>
      <c r="D4" s="197"/>
      <c r="E4" s="197"/>
      <c r="F4" s="197"/>
      <c r="G4" s="197"/>
      <c r="H4" s="197"/>
      <c r="I4" s="197"/>
      <c r="J4" s="197"/>
      <c r="K4" s="198"/>
    </row>
    <row r="5" spans="1:11" ht="39.950000000000003" customHeight="1" x14ac:dyDescent="0.2">
      <c r="B5" s="119" t="s">
        <v>60</v>
      </c>
      <c r="C5" s="120" t="s">
        <v>61</v>
      </c>
      <c r="D5" s="121" t="s">
        <v>79</v>
      </c>
      <c r="E5" s="120" t="s">
        <v>62</v>
      </c>
      <c r="F5" s="120" t="s">
        <v>86</v>
      </c>
      <c r="G5" s="120" t="s">
        <v>87</v>
      </c>
      <c r="H5" s="120" t="s">
        <v>63</v>
      </c>
      <c r="I5" s="120" t="s">
        <v>64</v>
      </c>
      <c r="J5" s="120" t="s">
        <v>65</v>
      </c>
      <c r="K5" s="122" t="s">
        <v>66</v>
      </c>
    </row>
    <row r="6" spans="1:11" ht="36" x14ac:dyDescent="0.2">
      <c r="A6" s="102">
        <v>1</v>
      </c>
      <c r="B6" s="114" t="s">
        <v>112</v>
      </c>
      <c r="C6" s="115" t="s">
        <v>113</v>
      </c>
      <c r="D6" s="111">
        <v>43125</v>
      </c>
      <c r="E6" s="111">
        <v>43139</v>
      </c>
      <c r="F6" s="116"/>
      <c r="G6" s="117">
        <f>NETWORKDAYS(D6,E6,Festivos!B2:B37)</f>
        <v>11</v>
      </c>
      <c r="H6" s="113" t="s">
        <v>81</v>
      </c>
      <c r="I6" s="55" t="s">
        <v>104</v>
      </c>
      <c r="J6" s="99">
        <v>1528135740</v>
      </c>
      <c r="K6" s="103"/>
    </row>
    <row r="7" spans="1:11" ht="48" x14ac:dyDescent="0.2">
      <c r="A7" s="102">
        <v>2</v>
      </c>
      <c r="B7" s="54" t="s">
        <v>88</v>
      </c>
      <c r="C7" s="55" t="s">
        <v>89</v>
      </c>
      <c r="D7" s="56">
        <v>43046</v>
      </c>
      <c r="E7" s="56">
        <v>43061</v>
      </c>
      <c r="F7" s="53"/>
      <c r="G7" s="117">
        <f>NETWORKDAYS(D7,E7,Festivos!B2:B37)</f>
        <v>11</v>
      </c>
      <c r="H7" s="55" t="s">
        <v>81</v>
      </c>
      <c r="I7" s="55" t="s">
        <v>104</v>
      </c>
      <c r="J7" s="99">
        <v>50998640</v>
      </c>
      <c r="K7" s="103"/>
    </row>
    <row r="8" spans="1:11" ht="44.25" customHeight="1" x14ac:dyDescent="0.2">
      <c r="A8" s="102">
        <v>3</v>
      </c>
      <c r="B8" s="54" t="s">
        <v>90</v>
      </c>
      <c r="C8" s="55" t="s">
        <v>91</v>
      </c>
      <c r="D8" s="56">
        <v>43046</v>
      </c>
      <c r="E8" s="56">
        <v>43050</v>
      </c>
      <c r="F8" s="53"/>
      <c r="G8" s="117">
        <f>NETWORKDAYS(D8,E8,Festivos!B2:B37)</f>
        <v>4</v>
      </c>
      <c r="H8" s="55" t="s">
        <v>81</v>
      </c>
      <c r="I8" s="55" t="s">
        <v>107</v>
      </c>
      <c r="J8" s="106">
        <v>101500000</v>
      </c>
      <c r="K8" s="103"/>
    </row>
    <row r="9" spans="1:11" ht="65.25" customHeight="1" x14ac:dyDescent="0.2">
      <c r="A9" s="102">
        <v>4</v>
      </c>
      <c r="B9" s="54" t="s">
        <v>92</v>
      </c>
      <c r="C9" s="55" t="s">
        <v>93</v>
      </c>
      <c r="D9" s="56">
        <v>43053</v>
      </c>
      <c r="E9" s="56">
        <v>43061</v>
      </c>
      <c r="F9" s="53"/>
      <c r="G9" s="117">
        <f>NETWORKDAYS(D9,E9,Festivos!B2:B37)</f>
        <v>7</v>
      </c>
      <c r="H9" s="55" t="s">
        <v>81</v>
      </c>
      <c r="I9" s="55" t="s">
        <v>104</v>
      </c>
      <c r="J9" s="106">
        <v>26216827</v>
      </c>
      <c r="K9" s="103"/>
    </row>
    <row r="10" spans="1:11" ht="50.1" customHeight="1" x14ac:dyDescent="0.2">
      <c r="A10" s="102">
        <v>5</v>
      </c>
      <c r="B10" s="98" t="s">
        <v>94</v>
      </c>
      <c r="C10" s="55" t="s">
        <v>95</v>
      </c>
      <c r="D10" s="56">
        <v>43076</v>
      </c>
      <c r="E10" s="56">
        <v>43087</v>
      </c>
      <c r="F10" s="53"/>
      <c r="G10" s="117">
        <f>NETWORKDAYS(D10,E10,Festivos!B2:B37)</f>
        <v>7</v>
      </c>
      <c r="H10" s="55" t="s">
        <v>81</v>
      </c>
      <c r="I10" s="55" t="s">
        <v>104</v>
      </c>
      <c r="J10" s="100">
        <v>180882274</v>
      </c>
      <c r="K10" s="103"/>
    </row>
    <row r="11" spans="1:11" ht="69" customHeight="1" x14ac:dyDescent="0.2">
      <c r="A11" s="102">
        <v>6</v>
      </c>
      <c r="B11" s="98" t="s">
        <v>96</v>
      </c>
      <c r="C11" s="55" t="s">
        <v>97</v>
      </c>
      <c r="D11" s="56">
        <v>43047</v>
      </c>
      <c r="E11" s="56">
        <v>43050</v>
      </c>
      <c r="F11" s="53"/>
      <c r="G11" s="117">
        <f>NETWORKDAYS(D11,E11,Festivos!B2:B37)</f>
        <v>3</v>
      </c>
      <c r="H11" s="55" t="s">
        <v>81</v>
      </c>
      <c r="I11" s="55" t="s">
        <v>106</v>
      </c>
      <c r="J11" s="100">
        <v>563512000</v>
      </c>
      <c r="K11" s="103"/>
    </row>
    <row r="12" spans="1:11" ht="60" x14ac:dyDescent="0.2">
      <c r="A12" s="102">
        <v>7</v>
      </c>
      <c r="B12" s="98" t="s">
        <v>98</v>
      </c>
      <c r="C12" s="55" t="s">
        <v>99</v>
      </c>
      <c r="D12" s="56">
        <v>43053</v>
      </c>
      <c r="E12" s="56">
        <v>43061</v>
      </c>
      <c r="F12" s="53"/>
      <c r="G12" s="117">
        <f>NETWORKDAYS(D12,E12,Festivos!B2:B37)</f>
        <v>7</v>
      </c>
      <c r="H12" s="55" t="s">
        <v>81</v>
      </c>
      <c r="I12" s="55" t="s">
        <v>104</v>
      </c>
      <c r="J12" s="100">
        <v>146981086</v>
      </c>
      <c r="K12" s="103"/>
    </row>
    <row r="13" spans="1:11" ht="61.5" customHeight="1" x14ac:dyDescent="0.2">
      <c r="A13" s="102">
        <v>8</v>
      </c>
      <c r="B13" s="98" t="s">
        <v>114</v>
      </c>
      <c r="C13" s="55" t="s">
        <v>115</v>
      </c>
      <c r="D13" s="56">
        <v>43053</v>
      </c>
      <c r="E13" s="56">
        <v>43139</v>
      </c>
      <c r="F13" s="53"/>
      <c r="G13" s="117">
        <f>NETWORKDAYS(D13,E13,Festivos!B2:B37)</f>
        <v>59</v>
      </c>
      <c r="H13" s="55" t="s">
        <v>81</v>
      </c>
      <c r="I13" s="55" t="s">
        <v>104</v>
      </c>
      <c r="J13" s="100">
        <v>240000000</v>
      </c>
      <c r="K13" s="103"/>
    </row>
    <row r="14" spans="1:11" ht="36" x14ac:dyDescent="0.2">
      <c r="A14" s="102">
        <v>9</v>
      </c>
      <c r="B14" s="98" t="s">
        <v>116</v>
      </c>
      <c r="C14" s="55" t="s">
        <v>117</v>
      </c>
      <c r="D14" s="56">
        <v>43118</v>
      </c>
      <c r="E14" s="56">
        <v>43127</v>
      </c>
      <c r="F14" s="53"/>
      <c r="G14" s="117">
        <f>NETWORKDAYS(D14,E14,Festivos!B2:B37)</f>
        <v>7</v>
      </c>
      <c r="H14" s="55" t="s">
        <v>81</v>
      </c>
      <c r="I14" s="55" t="s">
        <v>105</v>
      </c>
      <c r="J14" s="100">
        <v>700000000</v>
      </c>
      <c r="K14" s="103"/>
    </row>
    <row r="15" spans="1:11" ht="45.75" customHeight="1" x14ac:dyDescent="0.2">
      <c r="A15" s="102">
        <v>10</v>
      </c>
      <c r="B15" s="54" t="s">
        <v>100</v>
      </c>
      <c r="C15" s="55" t="s">
        <v>101</v>
      </c>
      <c r="D15" s="56">
        <v>43076</v>
      </c>
      <c r="E15" s="56">
        <v>43139</v>
      </c>
      <c r="F15" s="53"/>
      <c r="G15" s="117">
        <f>NETWORKDAYS(D15,E15,Festivos!B2:B37)</f>
        <v>42</v>
      </c>
      <c r="H15" s="55" t="s">
        <v>81</v>
      </c>
      <c r="I15" s="55" t="s">
        <v>109</v>
      </c>
      <c r="J15" s="100">
        <v>1250000000</v>
      </c>
      <c r="K15" s="104"/>
    </row>
    <row r="16" spans="1:11" ht="36" x14ac:dyDescent="0.2">
      <c r="A16" s="102">
        <v>11</v>
      </c>
      <c r="B16" s="98" t="s">
        <v>102</v>
      </c>
      <c r="C16" s="55" t="s">
        <v>103</v>
      </c>
      <c r="D16" s="56">
        <v>43075</v>
      </c>
      <c r="E16" s="56">
        <v>43087</v>
      </c>
      <c r="F16" s="53"/>
      <c r="G16" s="117">
        <f>NETWORKDAYS(D16,E16,Festivos!B2:B37)</f>
        <v>8</v>
      </c>
      <c r="H16" s="55" t="s">
        <v>81</v>
      </c>
      <c r="I16" s="55" t="s">
        <v>110</v>
      </c>
      <c r="J16" s="100">
        <v>2686902000</v>
      </c>
      <c r="K16" s="103"/>
    </row>
    <row r="17" spans="1:11" ht="36" x14ac:dyDescent="0.2">
      <c r="A17" s="102">
        <v>12</v>
      </c>
      <c r="B17" s="98" t="s">
        <v>118</v>
      </c>
      <c r="C17" s="55" t="s">
        <v>119</v>
      </c>
      <c r="D17" s="56">
        <v>43123</v>
      </c>
      <c r="E17" s="56">
        <v>43127</v>
      </c>
      <c r="F17" s="53"/>
      <c r="G17" s="117">
        <f>NETWORKDAYS(D17,E17,Festivos!B2:B37)</f>
        <v>4</v>
      </c>
      <c r="H17" s="55" t="s">
        <v>81</v>
      </c>
      <c r="I17" s="55" t="s">
        <v>105</v>
      </c>
      <c r="J17" s="100">
        <v>150000020</v>
      </c>
      <c r="K17" s="103"/>
    </row>
    <row r="18" spans="1:11" ht="36" x14ac:dyDescent="0.2">
      <c r="A18" s="102">
        <v>13</v>
      </c>
      <c r="B18" s="54" t="s">
        <v>120</v>
      </c>
      <c r="C18" s="55" t="s">
        <v>121</v>
      </c>
      <c r="D18" s="56">
        <v>43130</v>
      </c>
      <c r="E18" s="56">
        <v>43139</v>
      </c>
      <c r="F18" s="53"/>
      <c r="G18" s="117">
        <f>NETWORKDAYS(D18,E18,Festivos!B2:B37)</f>
        <v>8</v>
      </c>
      <c r="H18" s="55" t="s">
        <v>81</v>
      </c>
      <c r="I18" s="55" t="s">
        <v>105</v>
      </c>
      <c r="J18" s="100">
        <v>1940220113</v>
      </c>
      <c r="K18" s="103"/>
    </row>
    <row r="19" spans="1:11" ht="36" x14ac:dyDescent="0.2">
      <c r="A19" s="102">
        <v>14</v>
      </c>
      <c r="B19" s="54" t="s">
        <v>122</v>
      </c>
      <c r="C19" s="55" t="s">
        <v>123</v>
      </c>
      <c r="D19" s="56">
        <v>43130</v>
      </c>
      <c r="E19" s="56">
        <v>43139</v>
      </c>
      <c r="F19" s="53"/>
      <c r="G19" s="117">
        <f>NETWORKDAYS(D19,E19,Festivos!B2:B37)</f>
        <v>8</v>
      </c>
      <c r="H19" s="55" t="s">
        <v>81</v>
      </c>
      <c r="I19" s="55" t="s">
        <v>105</v>
      </c>
      <c r="J19" s="100">
        <v>320696777</v>
      </c>
      <c r="K19" s="103"/>
    </row>
    <row r="20" spans="1:11" ht="59.25" customHeight="1" x14ac:dyDescent="0.2">
      <c r="A20" s="102">
        <v>15</v>
      </c>
      <c r="B20" s="54" t="s">
        <v>124</v>
      </c>
      <c r="C20" s="55" t="s">
        <v>125</v>
      </c>
      <c r="D20" s="56">
        <v>43130</v>
      </c>
      <c r="E20" s="56">
        <v>43139</v>
      </c>
      <c r="F20" s="53"/>
      <c r="G20" s="117">
        <f>NETWORKDAYS(D20,E20,Festivos!B2:B37)</f>
        <v>8</v>
      </c>
      <c r="H20" s="55" t="s">
        <v>108</v>
      </c>
      <c r="I20" s="55" t="s">
        <v>109</v>
      </c>
      <c r="J20" s="100">
        <v>870000000</v>
      </c>
      <c r="K20" s="104"/>
    </row>
    <row r="21" spans="1:11" ht="36" x14ac:dyDescent="0.2">
      <c r="A21" s="102">
        <v>17</v>
      </c>
      <c r="B21" s="54" t="s">
        <v>102</v>
      </c>
      <c r="C21" s="55" t="s">
        <v>103</v>
      </c>
      <c r="D21" s="56">
        <v>43075</v>
      </c>
      <c r="E21" s="56">
        <v>43087</v>
      </c>
      <c r="F21" s="53"/>
      <c r="G21" s="117">
        <f>NETWORKDAYS(D21,E21,Festivos!B2:B37)</f>
        <v>8</v>
      </c>
      <c r="H21" s="55" t="s">
        <v>81</v>
      </c>
      <c r="I21" s="55" t="s">
        <v>110</v>
      </c>
      <c r="J21" s="100">
        <v>2686902000</v>
      </c>
      <c r="K21" s="103"/>
    </row>
    <row r="22" spans="1:11" ht="36" x14ac:dyDescent="0.2">
      <c r="A22" s="102">
        <v>18</v>
      </c>
      <c r="B22" s="54" t="s">
        <v>126</v>
      </c>
      <c r="C22" s="55" t="s">
        <v>127</v>
      </c>
      <c r="D22" s="56">
        <v>43129</v>
      </c>
      <c r="E22" s="56">
        <v>43139</v>
      </c>
      <c r="F22" s="53"/>
      <c r="G22" s="117">
        <f>NETWORKDAYS(D22,E22,Festivos!B2:B37)</f>
        <v>9</v>
      </c>
      <c r="H22" s="55" t="s">
        <v>81</v>
      </c>
      <c r="I22" s="55" t="s">
        <v>105</v>
      </c>
      <c r="J22" s="100">
        <v>6000000000</v>
      </c>
      <c r="K22" s="103"/>
    </row>
    <row r="23" spans="1:11" ht="36" x14ac:dyDescent="0.2">
      <c r="A23" s="102">
        <v>19</v>
      </c>
      <c r="B23" s="109" t="s">
        <v>128</v>
      </c>
      <c r="C23" s="110" t="s">
        <v>129</v>
      </c>
      <c r="D23" s="56">
        <v>43130</v>
      </c>
      <c r="E23" s="56">
        <v>43139</v>
      </c>
      <c r="F23" s="53"/>
      <c r="G23" s="117">
        <f>NETWORKDAYS(D23,E23,Festivos!B2:B37)</f>
        <v>8</v>
      </c>
      <c r="H23" s="55" t="s">
        <v>81</v>
      </c>
      <c r="I23" s="110" t="s">
        <v>105</v>
      </c>
      <c r="J23" s="100">
        <v>1490000000</v>
      </c>
      <c r="K23" s="103"/>
    </row>
    <row r="24" spans="1:11" ht="36" x14ac:dyDescent="0.2">
      <c r="A24" s="102">
        <v>20</v>
      </c>
      <c r="B24" s="109" t="s">
        <v>130</v>
      </c>
      <c r="C24" s="110" t="s">
        <v>131</v>
      </c>
      <c r="D24" s="56">
        <v>43165</v>
      </c>
      <c r="E24" s="56">
        <v>43172</v>
      </c>
      <c r="F24" s="53"/>
      <c r="G24" s="117">
        <f>NETWORKDAYS(D24,E24,Festivos!B2:B37)</f>
        <v>6</v>
      </c>
      <c r="H24" s="55" t="s">
        <v>81</v>
      </c>
      <c r="I24" s="113" t="s">
        <v>107</v>
      </c>
      <c r="J24" s="118">
        <v>896000000</v>
      </c>
      <c r="K24" s="123"/>
    </row>
    <row r="25" spans="1:11" ht="59.25" customHeight="1" x14ac:dyDescent="0.2">
      <c r="A25" s="102">
        <v>21</v>
      </c>
      <c r="B25" s="109" t="s">
        <v>132</v>
      </c>
      <c r="C25" s="110" t="s">
        <v>133</v>
      </c>
      <c r="D25" s="56">
        <v>43200</v>
      </c>
      <c r="E25" s="56">
        <v>43209</v>
      </c>
      <c r="F25" s="53"/>
      <c r="G25" s="117">
        <f>NETWORKDAYS(D25,E25,Festivos!B2:B37)</f>
        <v>8</v>
      </c>
      <c r="H25" s="55" t="s">
        <v>81</v>
      </c>
      <c r="I25" s="55" t="s">
        <v>106</v>
      </c>
      <c r="J25" s="99">
        <v>793953720</v>
      </c>
      <c r="K25" s="103"/>
    </row>
    <row r="26" spans="1:11" ht="69.75" customHeight="1" x14ac:dyDescent="0.2">
      <c r="A26" s="102">
        <v>22</v>
      </c>
      <c r="B26" s="109" t="s">
        <v>134</v>
      </c>
      <c r="C26" s="110" t="s">
        <v>135</v>
      </c>
      <c r="D26" s="56">
        <v>43201</v>
      </c>
      <c r="E26" s="56">
        <v>43209</v>
      </c>
      <c r="F26" s="53"/>
      <c r="G26" s="117">
        <f>NETWORKDAYS(D26,E26,Festivos!B2:B37)</f>
        <v>7</v>
      </c>
      <c r="H26" s="55" t="s">
        <v>81</v>
      </c>
      <c r="I26" s="55" t="s">
        <v>106</v>
      </c>
      <c r="J26" s="99">
        <v>764220380</v>
      </c>
      <c r="K26" s="103"/>
    </row>
    <row r="27" spans="1:11" ht="69" customHeight="1" x14ac:dyDescent="0.2">
      <c r="A27" s="102">
        <v>23</v>
      </c>
      <c r="B27" s="109" t="s">
        <v>136</v>
      </c>
      <c r="C27" s="110" t="s">
        <v>137</v>
      </c>
      <c r="D27" s="56">
        <v>43171</v>
      </c>
      <c r="E27" s="56">
        <v>43187</v>
      </c>
      <c r="F27" s="53"/>
      <c r="G27" s="117">
        <f>NETWORKDAYS(D27,E27,Festivos!B2:B37)</f>
        <v>12</v>
      </c>
      <c r="H27" s="55" t="s">
        <v>81</v>
      </c>
      <c r="I27" s="55" t="s">
        <v>106</v>
      </c>
      <c r="J27" s="99">
        <v>602583751</v>
      </c>
      <c r="K27" s="103"/>
    </row>
    <row r="28" spans="1:11" ht="69" customHeight="1" x14ac:dyDescent="0.2">
      <c r="A28" s="102">
        <v>24</v>
      </c>
      <c r="B28" s="109" t="s">
        <v>138</v>
      </c>
      <c r="C28" s="110" t="s">
        <v>139</v>
      </c>
      <c r="D28" s="56">
        <v>43116</v>
      </c>
      <c r="E28" s="56">
        <v>43139</v>
      </c>
      <c r="F28" s="53"/>
      <c r="G28" s="117">
        <f>NETWORKDAYS(D28,E28,Festivos!B2:B37)</f>
        <v>18</v>
      </c>
      <c r="H28" s="55" t="s">
        <v>81</v>
      </c>
      <c r="I28" s="55" t="s">
        <v>106</v>
      </c>
      <c r="J28" s="99">
        <v>613464833</v>
      </c>
      <c r="K28" s="103"/>
    </row>
    <row r="29" spans="1:11" ht="72" x14ac:dyDescent="0.2">
      <c r="A29" s="102">
        <v>25</v>
      </c>
      <c r="B29" s="109" t="s">
        <v>140</v>
      </c>
      <c r="C29" s="110" t="s">
        <v>141</v>
      </c>
      <c r="D29" s="56">
        <v>43164</v>
      </c>
      <c r="E29" s="56">
        <v>43168</v>
      </c>
      <c r="F29" s="53"/>
      <c r="G29" s="117">
        <f>NETWORKDAYS(D29,E29,Festivos!B2:B37)</f>
        <v>5</v>
      </c>
      <c r="H29" s="55" t="s">
        <v>81</v>
      </c>
      <c r="I29" s="55" t="s">
        <v>106</v>
      </c>
      <c r="J29" s="99">
        <v>830642015</v>
      </c>
      <c r="K29" s="103"/>
    </row>
    <row r="30" spans="1:11" ht="75" customHeight="1" x14ac:dyDescent="0.2">
      <c r="A30" s="102">
        <v>26</v>
      </c>
      <c r="B30" s="109" t="s">
        <v>142</v>
      </c>
      <c r="C30" s="110" t="s">
        <v>143</v>
      </c>
      <c r="D30" s="56">
        <v>43165</v>
      </c>
      <c r="E30" s="56">
        <v>43168</v>
      </c>
      <c r="F30" s="53"/>
      <c r="G30" s="117">
        <f>NETWORKDAYS(D30,E30,Festivos!B2:B37)</f>
        <v>4</v>
      </c>
      <c r="H30" s="55" t="s">
        <v>81</v>
      </c>
      <c r="I30" s="55" t="s">
        <v>106</v>
      </c>
      <c r="J30" s="99">
        <v>748689355</v>
      </c>
      <c r="K30" s="103"/>
    </row>
    <row r="31" spans="1:11" ht="72.75" customHeight="1" x14ac:dyDescent="0.2">
      <c r="A31" s="102">
        <v>27</v>
      </c>
      <c r="B31" s="109" t="s">
        <v>144</v>
      </c>
      <c r="C31" s="110" t="s">
        <v>145</v>
      </c>
      <c r="D31" s="56">
        <v>43110</v>
      </c>
      <c r="E31" s="56">
        <v>43139</v>
      </c>
      <c r="F31" s="53"/>
      <c r="G31" s="117">
        <f>NETWORKDAYS(D31,E31,Festivos!B2:B37)</f>
        <v>22</v>
      </c>
      <c r="H31" s="55" t="s">
        <v>81</v>
      </c>
      <c r="I31" s="55" t="s">
        <v>106</v>
      </c>
      <c r="J31" s="106">
        <v>541959060</v>
      </c>
      <c r="K31" s="103"/>
    </row>
    <row r="32" spans="1:11" ht="36" x14ac:dyDescent="0.2">
      <c r="A32" s="102">
        <v>28</v>
      </c>
      <c r="B32" s="109" t="s">
        <v>146</v>
      </c>
      <c r="C32" s="110" t="s">
        <v>147</v>
      </c>
      <c r="D32" s="56">
        <v>43276</v>
      </c>
      <c r="E32" s="56">
        <v>43287</v>
      </c>
      <c r="F32" s="53"/>
      <c r="G32" s="117">
        <f>NETWORKDAYS(D32,E32,Festivos!B2:B37)</f>
        <v>9</v>
      </c>
      <c r="H32" s="55" t="s">
        <v>81</v>
      </c>
      <c r="I32" s="55" t="s">
        <v>107</v>
      </c>
      <c r="J32" s="99">
        <v>4000000000</v>
      </c>
      <c r="K32" s="103"/>
    </row>
    <row r="33" spans="1:11" ht="39.75" customHeight="1" x14ac:dyDescent="0.2">
      <c r="A33" s="102">
        <v>29</v>
      </c>
      <c r="B33" s="109" t="s">
        <v>148</v>
      </c>
      <c r="C33" s="110" t="s">
        <v>149</v>
      </c>
      <c r="D33" s="56">
        <v>43249</v>
      </c>
      <c r="E33" s="56">
        <v>43252</v>
      </c>
      <c r="F33" s="53"/>
      <c r="G33" s="117">
        <f>NETWORKDAYS(D33,E33,Festivos!B2:B37)</f>
        <v>4</v>
      </c>
      <c r="H33" s="55" t="s">
        <v>81</v>
      </c>
      <c r="I33" s="55" t="s">
        <v>109</v>
      </c>
      <c r="J33" s="99">
        <v>130000000</v>
      </c>
      <c r="K33" s="103"/>
    </row>
    <row r="34" spans="1:11" ht="35.25" customHeight="1" x14ac:dyDescent="0.2">
      <c r="A34" s="102">
        <v>30</v>
      </c>
      <c r="B34" s="109" t="s">
        <v>150</v>
      </c>
      <c r="C34" s="110" t="s">
        <v>151</v>
      </c>
      <c r="D34" s="56">
        <v>43130</v>
      </c>
      <c r="E34" s="56">
        <v>43139</v>
      </c>
      <c r="F34" s="53"/>
      <c r="G34" s="117">
        <f>NETWORKDAYS(D34,E34,Festivos!B2:B37)</f>
        <v>8</v>
      </c>
      <c r="H34" s="55" t="s">
        <v>81</v>
      </c>
      <c r="I34" s="55" t="s">
        <v>180</v>
      </c>
      <c r="J34" s="99">
        <v>50000000</v>
      </c>
      <c r="K34" s="103"/>
    </row>
    <row r="35" spans="1:11" ht="45.75" customHeight="1" x14ac:dyDescent="0.2">
      <c r="A35" s="102">
        <v>31</v>
      </c>
      <c r="B35" s="109" t="s">
        <v>152</v>
      </c>
      <c r="C35" s="110" t="s">
        <v>153</v>
      </c>
      <c r="D35" s="56">
        <v>43130</v>
      </c>
      <c r="E35" s="56">
        <v>43139</v>
      </c>
      <c r="F35" s="53"/>
      <c r="G35" s="117">
        <f>NETWORKDAYS(D35,E35,Festivos!B2:B37)</f>
        <v>8</v>
      </c>
      <c r="H35" s="55" t="s">
        <v>81</v>
      </c>
      <c r="I35" s="55" t="s">
        <v>105</v>
      </c>
      <c r="J35" s="99">
        <v>2000000000</v>
      </c>
      <c r="K35" s="103"/>
    </row>
    <row r="36" spans="1:11" ht="36" x14ac:dyDescent="0.2">
      <c r="A36" s="102">
        <v>32</v>
      </c>
      <c r="B36" s="109" t="s">
        <v>154</v>
      </c>
      <c r="C36" s="110" t="s">
        <v>155</v>
      </c>
      <c r="D36" s="56">
        <v>43115</v>
      </c>
      <c r="E36" s="56">
        <v>43127</v>
      </c>
      <c r="F36" s="53"/>
      <c r="G36" s="117">
        <f>NETWORKDAYS(D36,E36,Festivos!B2:B37)</f>
        <v>10</v>
      </c>
      <c r="H36" s="55" t="s">
        <v>81</v>
      </c>
      <c r="I36" s="55" t="s">
        <v>110</v>
      </c>
      <c r="J36" s="99">
        <v>3640523076</v>
      </c>
      <c r="K36" s="103"/>
    </row>
    <row r="37" spans="1:11" ht="36" x14ac:dyDescent="0.2">
      <c r="A37" s="102">
        <v>33</v>
      </c>
      <c r="B37" s="109" t="s">
        <v>156</v>
      </c>
      <c r="C37" s="110" t="s">
        <v>157</v>
      </c>
      <c r="D37" s="56">
        <v>43199</v>
      </c>
      <c r="E37" s="56">
        <v>43272</v>
      </c>
      <c r="F37" s="53"/>
      <c r="G37" s="117">
        <f>NETWORKDAYS(D37,E37,Festivos!B2:B37)</f>
        <v>50</v>
      </c>
      <c r="H37" s="55" t="s">
        <v>81</v>
      </c>
      <c r="I37" s="55" t="s">
        <v>181</v>
      </c>
      <c r="J37" s="99">
        <v>139999152</v>
      </c>
      <c r="K37" s="103"/>
    </row>
    <row r="38" spans="1:11" ht="36" x14ac:dyDescent="0.2">
      <c r="A38" s="102">
        <v>34</v>
      </c>
      <c r="B38" s="109" t="s">
        <v>158</v>
      </c>
      <c r="C38" s="110" t="s">
        <v>159</v>
      </c>
      <c r="D38" s="56">
        <v>43130</v>
      </c>
      <c r="E38" s="56">
        <v>43139</v>
      </c>
      <c r="F38" s="53"/>
      <c r="G38" s="117">
        <f>NETWORKDAYS(D38,E38,Festivos!B2:B37)</f>
        <v>8</v>
      </c>
      <c r="H38" s="55" t="s">
        <v>81</v>
      </c>
      <c r="I38" s="55" t="s">
        <v>181</v>
      </c>
      <c r="J38" s="99">
        <v>63899438</v>
      </c>
      <c r="K38" s="103"/>
    </row>
    <row r="39" spans="1:11" ht="36" hidden="1" x14ac:dyDescent="0.2">
      <c r="A39" s="102">
        <v>35</v>
      </c>
      <c r="B39" s="136" t="s">
        <v>160</v>
      </c>
      <c r="C39" s="137" t="s">
        <v>161</v>
      </c>
      <c r="D39" s="138">
        <v>43223</v>
      </c>
      <c r="E39" s="138" t="s">
        <v>111</v>
      </c>
      <c r="F39" s="139"/>
      <c r="G39" s="140">
        <v>0</v>
      </c>
      <c r="H39" s="141" t="s">
        <v>81</v>
      </c>
      <c r="I39" s="141" t="s">
        <v>181</v>
      </c>
      <c r="J39" s="142">
        <v>600000000</v>
      </c>
      <c r="K39" s="143" t="s">
        <v>231</v>
      </c>
    </row>
    <row r="40" spans="1:11" ht="36" x14ac:dyDescent="0.2">
      <c r="A40" s="102">
        <v>36</v>
      </c>
      <c r="B40" s="54" t="s">
        <v>162</v>
      </c>
      <c r="C40" s="110" t="s">
        <v>163</v>
      </c>
      <c r="D40" s="56">
        <v>43131</v>
      </c>
      <c r="E40" s="56">
        <v>43139</v>
      </c>
      <c r="F40" s="53"/>
      <c r="G40" s="117">
        <f>NETWORKDAYS(D40,E40,Festivos!B2:B37)</f>
        <v>7</v>
      </c>
      <c r="H40" s="55" t="s">
        <v>81</v>
      </c>
      <c r="I40" s="55" t="s">
        <v>181</v>
      </c>
      <c r="J40" s="99">
        <v>435000000</v>
      </c>
      <c r="K40" s="103"/>
    </row>
    <row r="41" spans="1:11" ht="36" x14ac:dyDescent="0.2">
      <c r="A41" s="102">
        <v>37</v>
      </c>
      <c r="B41" s="54" t="s">
        <v>164</v>
      </c>
      <c r="C41" s="110" t="s">
        <v>165</v>
      </c>
      <c r="D41" s="56">
        <v>43165</v>
      </c>
      <c r="E41" s="56">
        <v>43168</v>
      </c>
      <c r="F41" s="53"/>
      <c r="G41" s="117">
        <f>NETWORKDAYS(D41,E41,Festivos!B2:B37)</f>
        <v>4</v>
      </c>
      <c r="H41" s="55" t="s">
        <v>81</v>
      </c>
      <c r="I41" s="55" t="s">
        <v>104</v>
      </c>
      <c r="J41" s="99">
        <v>1197140547</v>
      </c>
      <c r="K41" s="103"/>
    </row>
    <row r="42" spans="1:11" ht="36" hidden="1" x14ac:dyDescent="0.2">
      <c r="A42" s="102">
        <v>38</v>
      </c>
      <c r="B42" s="144" t="s">
        <v>166</v>
      </c>
      <c r="C42" s="137" t="s">
        <v>167</v>
      </c>
      <c r="D42" s="138">
        <v>43171</v>
      </c>
      <c r="E42" s="145" t="s">
        <v>111</v>
      </c>
      <c r="F42" s="139"/>
      <c r="G42" s="140">
        <v>0</v>
      </c>
      <c r="H42" s="141" t="s">
        <v>81</v>
      </c>
      <c r="I42" s="141" t="s">
        <v>181</v>
      </c>
      <c r="J42" s="142">
        <v>1500000000</v>
      </c>
      <c r="K42" s="143" t="s">
        <v>231</v>
      </c>
    </row>
    <row r="43" spans="1:11" ht="36" x14ac:dyDescent="0.2">
      <c r="A43" s="102">
        <v>39</v>
      </c>
      <c r="B43" s="109" t="s">
        <v>221</v>
      </c>
      <c r="C43" s="110" t="s">
        <v>168</v>
      </c>
      <c r="D43" s="56">
        <v>43229</v>
      </c>
      <c r="E43" s="56">
        <v>43244</v>
      </c>
      <c r="F43" s="53"/>
      <c r="G43" s="117">
        <f>NETWORKDAYS(D43,E43,Festivos!B2:B37)</f>
        <v>11</v>
      </c>
      <c r="H43" s="55" t="s">
        <v>81</v>
      </c>
      <c r="I43" s="55" t="s">
        <v>104</v>
      </c>
      <c r="J43" s="99">
        <v>1214384648</v>
      </c>
      <c r="K43" s="103"/>
    </row>
    <row r="44" spans="1:11" ht="36" x14ac:dyDescent="0.2">
      <c r="A44" s="102">
        <v>40</v>
      </c>
      <c r="B44" s="109" t="s">
        <v>222</v>
      </c>
      <c r="C44" s="110" t="s">
        <v>169</v>
      </c>
      <c r="D44" s="56">
        <v>43201</v>
      </c>
      <c r="E44" s="56">
        <v>43209</v>
      </c>
      <c r="F44" s="53"/>
      <c r="G44" s="117">
        <f>NETWORKDAYS(D44,E44,Festivos!B2:B37)</f>
        <v>7</v>
      </c>
      <c r="H44" s="55" t="s">
        <v>81</v>
      </c>
      <c r="I44" s="55" t="s">
        <v>110</v>
      </c>
      <c r="J44" s="99">
        <v>4949966756</v>
      </c>
      <c r="K44" s="103"/>
    </row>
    <row r="45" spans="1:11" ht="36" hidden="1" x14ac:dyDescent="0.2">
      <c r="A45" s="102">
        <v>41</v>
      </c>
      <c r="B45" s="109" t="s">
        <v>223</v>
      </c>
      <c r="C45" s="110" t="s">
        <v>170</v>
      </c>
      <c r="D45" s="56">
        <v>43284</v>
      </c>
      <c r="E45" s="56">
        <v>43292</v>
      </c>
      <c r="F45" s="53"/>
      <c r="G45" s="117">
        <f>NETWORKDAYS(D45,E45,Festivos!B2:B37)</f>
        <v>7</v>
      </c>
      <c r="H45" s="55" t="s">
        <v>81</v>
      </c>
      <c r="I45" s="55" t="s">
        <v>181</v>
      </c>
      <c r="J45" s="99">
        <v>115549998</v>
      </c>
      <c r="K45" s="103"/>
    </row>
    <row r="46" spans="1:11" ht="36" x14ac:dyDescent="0.2">
      <c r="A46" s="102">
        <v>42</v>
      </c>
      <c r="B46" s="109" t="s">
        <v>224</v>
      </c>
      <c r="C46" s="110" t="s">
        <v>171</v>
      </c>
      <c r="D46" s="56">
        <v>43248</v>
      </c>
      <c r="E46" s="56">
        <v>43252</v>
      </c>
      <c r="F46" s="53"/>
      <c r="G46" s="117">
        <f>NETWORKDAYS(D46,E46,Festivos!B2:B37)</f>
        <v>5</v>
      </c>
      <c r="H46" s="55" t="s">
        <v>81</v>
      </c>
      <c r="I46" s="55" t="s">
        <v>104</v>
      </c>
      <c r="J46" s="99">
        <v>241157700</v>
      </c>
      <c r="K46" s="103"/>
    </row>
    <row r="47" spans="1:11" ht="57" customHeight="1" x14ac:dyDescent="0.2">
      <c r="A47" s="102">
        <v>43</v>
      </c>
      <c r="B47" s="109" t="s">
        <v>225</v>
      </c>
      <c r="C47" s="110" t="s">
        <v>172</v>
      </c>
      <c r="D47" s="56">
        <v>43200</v>
      </c>
      <c r="E47" s="56">
        <v>43209</v>
      </c>
      <c r="F47" s="53"/>
      <c r="G47" s="117">
        <f>NETWORKDAYS(D47,E47,Festivos!B2:B37)</f>
        <v>8</v>
      </c>
      <c r="H47" s="55" t="s">
        <v>81</v>
      </c>
      <c r="I47" s="55" t="s">
        <v>182</v>
      </c>
      <c r="J47" s="99">
        <v>646714000</v>
      </c>
      <c r="K47" s="103"/>
    </row>
    <row r="48" spans="1:11" ht="61.5" customHeight="1" x14ac:dyDescent="0.2">
      <c r="A48" s="102">
        <v>44</v>
      </c>
      <c r="B48" s="109" t="s">
        <v>226</v>
      </c>
      <c r="C48" s="110" t="s">
        <v>173</v>
      </c>
      <c r="D48" s="56">
        <v>43200</v>
      </c>
      <c r="E48" s="56">
        <v>43209</v>
      </c>
      <c r="F48" s="53"/>
      <c r="G48" s="117">
        <f>NETWORKDAYS(D48,E48,Festivos!B2:B37)</f>
        <v>8</v>
      </c>
      <c r="H48" s="55" t="s">
        <v>81</v>
      </c>
      <c r="I48" s="55" t="s">
        <v>182</v>
      </c>
      <c r="J48" s="99">
        <v>1084851600</v>
      </c>
      <c r="K48" s="103"/>
    </row>
    <row r="49" spans="1:11" ht="59.25" customHeight="1" x14ac:dyDescent="0.2">
      <c r="A49" s="102">
        <v>45</v>
      </c>
      <c r="B49" s="109" t="s">
        <v>227</v>
      </c>
      <c r="C49" s="110" t="s">
        <v>174</v>
      </c>
      <c r="D49" s="56">
        <v>43200</v>
      </c>
      <c r="E49" s="56">
        <v>43209</v>
      </c>
      <c r="F49" s="53"/>
      <c r="G49" s="117">
        <f>NETWORKDAYS(D49,E49,Festivos!B2:B37)</f>
        <v>8</v>
      </c>
      <c r="H49" s="55" t="s">
        <v>81</v>
      </c>
      <c r="I49" s="55" t="s">
        <v>182</v>
      </c>
      <c r="J49" s="99">
        <v>693264000</v>
      </c>
      <c r="K49" s="103"/>
    </row>
    <row r="50" spans="1:11" ht="59.25" customHeight="1" x14ac:dyDescent="0.2">
      <c r="A50" s="102">
        <v>46</v>
      </c>
      <c r="B50" s="109" t="s">
        <v>228</v>
      </c>
      <c r="C50" s="110" t="s">
        <v>175</v>
      </c>
      <c r="D50" s="56">
        <v>43200</v>
      </c>
      <c r="E50" s="56">
        <v>43209</v>
      </c>
      <c r="F50" s="53"/>
      <c r="G50" s="117">
        <f>NETWORKDAYS(D50,E50,Festivos!B2:B37)</f>
        <v>8</v>
      </c>
      <c r="H50" s="55" t="s">
        <v>81</v>
      </c>
      <c r="I50" s="55" t="s">
        <v>182</v>
      </c>
      <c r="J50" s="99">
        <v>687453000</v>
      </c>
      <c r="K50" s="103"/>
    </row>
    <row r="51" spans="1:11" ht="60" x14ac:dyDescent="0.2">
      <c r="A51" s="102">
        <v>47</v>
      </c>
      <c r="B51" s="109" t="s">
        <v>229</v>
      </c>
      <c r="C51" s="110" t="s">
        <v>176</v>
      </c>
      <c r="D51" s="56">
        <v>43200</v>
      </c>
      <c r="E51" s="56">
        <v>43209</v>
      </c>
      <c r="F51" s="53"/>
      <c r="G51" s="117">
        <f>NETWORKDAYS(D51,E51,Festivos!B2:B37)</f>
        <v>8</v>
      </c>
      <c r="H51" s="55" t="s">
        <v>81</v>
      </c>
      <c r="I51" s="55" t="s">
        <v>182</v>
      </c>
      <c r="J51" s="99">
        <v>663429760</v>
      </c>
      <c r="K51" s="103"/>
    </row>
    <row r="52" spans="1:11" ht="60" x14ac:dyDescent="0.2">
      <c r="A52" s="102">
        <v>48</v>
      </c>
      <c r="B52" s="109" t="s">
        <v>230</v>
      </c>
      <c r="C52" s="110" t="s">
        <v>177</v>
      </c>
      <c r="D52" s="56">
        <v>43200</v>
      </c>
      <c r="E52" s="56">
        <v>43209</v>
      </c>
      <c r="F52" s="53"/>
      <c r="G52" s="117">
        <f>NETWORKDAYS(D52,E52,Festivos!B2:B37)</f>
        <v>8</v>
      </c>
      <c r="H52" s="55" t="s">
        <v>81</v>
      </c>
      <c r="I52" s="55" t="s">
        <v>182</v>
      </c>
      <c r="J52" s="99">
        <v>744506500</v>
      </c>
      <c r="K52" s="103"/>
    </row>
    <row r="53" spans="1:11" ht="45.75" customHeight="1" thickBot="1" x14ac:dyDescent="0.25">
      <c r="A53" s="102">
        <v>49</v>
      </c>
      <c r="B53" s="134" t="s">
        <v>178</v>
      </c>
      <c r="C53" s="107" t="s">
        <v>179</v>
      </c>
      <c r="D53" s="112">
        <v>43263</v>
      </c>
      <c r="E53" s="112">
        <v>43272</v>
      </c>
      <c r="F53" s="126"/>
      <c r="G53" s="135">
        <f>NETWORKDAYS(D53,E53,Festivos!B2:B37)</f>
        <v>8</v>
      </c>
      <c r="H53" s="124" t="s">
        <v>81</v>
      </c>
      <c r="I53" s="124" t="s">
        <v>105</v>
      </c>
      <c r="J53" s="125">
        <v>35394086</v>
      </c>
      <c r="K53" s="105"/>
    </row>
    <row r="55" spans="1:11" x14ac:dyDescent="0.2">
      <c r="G55" s="108"/>
    </row>
    <row r="56" spans="1:11" x14ac:dyDescent="0.2">
      <c r="G56" s="108"/>
    </row>
    <row r="57" spans="1:11" x14ac:dyDescent="0.2">
      <c r="G57" s="108"/>
    </row>
    <row r="58" spans="1:11" x14ac:dyDescent="0.2">
      <c r="G58" s="108"/>
    </row>
    <row r="59" spans="1:11" x14ac:dyDescent="0.2">
      <c r="G59" s="108"/>
    </row>
    <row r="60" spans="1:11" x14ac:dyDescent="0.2">
      <c r="G60" s="108"/>
    </row>
    <row r="61" spans="1:11" x14ac:dyDescent="0.2">
      <c r="G61" s="108"/>
    </row>
    <row r="62" spans="1:11" x14ac:dyDescent="0.2">
      <c r="G62" s="108"/>
    </row>
    <row r="63" spans="1:11" x14ac:dyDescent="0.2">
      <c r="G63" s="108"/>
    </row>
    <row r="64" spans="1:11" x14ac:dyDescent="0.2">
      <c r="G64" s="108"/>
    </row>
    <row r="65" spans="7:7" x14ac:dyDescent="0.2">
      <c r="G65" s="108"/>
    </row>
    <row r="66" spans="7:7" x14ac:dyDescent="0.2">
      <c r="G66" s="108"/>
    </row>
    <row r="67" spans="7:7" x14ac:dyDescent="0.2">
      <c r="G67" s="108"/>
    </row>
    <row r="68" spans="7:7" x14ac:dyDescent="0.2">
      <c r="G68" s="108"/>
    </row>
    <row r="69" spans="7:7" x14ac:dyDescent="0.2">
      <c r="G69" s="108"/>
    </row>
    <row r="70" spans="7:7" x14ac:dyDescent="0.2">
      <c r="G70" s="108"/>
    </row>
    <row r="71" spans="7:7" x14ac:dyDescent="0.2">
      <c r="G71" s="108"/>
    </row>
  </sheetData>
  <autoFilter ref="A5:K53">
    <filterColumn colId="3">
      <filters>
        <dateGroupItem year="2018" month="1" dateTimeGrouping="month"/>
        <dateGroupItem year="2018" month="3" dateTimeGrouping="month"/>
        <dateGroupItem year="2018" month="4" dateTimeGrouping="month"/>
        <dateGroupItem year="2018" month="5" dateTimeGrouping="month"/>
        <dateGroupItem year="2018" month="6" dateTimeGrouping="month"/>
        <dateGroupItem year="2017" dateTimeGrouping="year"/>
      </filters>
    </filterColumn>
  </autoFilter>
  <mergeCells count="1">
    <mergeCell ref="B2:K4"/>
  </mergeCells>
  <conditionalFormatting sqref="G6:G53">
    <cfRule type="cellIs" dxfId="0" priority="1" operator="greaterThan">
      <formula>16</formula>
    </cfRule>
  </conditionalFormatting>
  <pageMargins left="0.7" right="0.7" top="0.75" bottom="0.75" header="0.3" footer="0.3"/>
  <pageSetup orientation="portrait" r:id="rId1"/>
  <ignoredErrors>
    <ignoredError sqref="G6:G38 G40:G41 G43:G53" formulaRange="1"/>
  </ignoredErrors>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3"/>
  <sheetViews>
    <sheetView topLeftCell="A39" workbookViewId="0">
      <selection activeCell="E54" sqref="E54"/>
    </sheetView>
  </sheetViews>
  <sheetFormatPr baseColWidth="10" defaultRowHeight="12.75" x14ac:dyDescent="0.2"/>
  <cols>
    <col min="1" max="1" width="38.140625" bestFit="1" customWidth="1"/>
  </cols>
  <sheetData>
    <row r="1" spans="1:2" ht="15" x14ac:dyDescent="0.2">
      <c r="A1" s="127" t="s">
        <v>183</v>
      </c>
      <c r="B1" s="128" t="s">
        <v>184</v>
      </c>
    </row>
    <row r="2" spans="1:2" ht="15" x14ac:dyDescent="0.2">
      <c r="A2" t="s">
        <v>185</v>
      </c>
      <c r="B2" s="129">
        <v>42736</v>
      </c>
    </row>
    <row r="3" spans="1:2" ht="15" x14ac:dyDescent="0.2">
      <c r="A3" t="s">
        <v>186</v>
      </c>
      <c r="B3" s="129">
        <v>42744</v>
      </c>
    </row>
    <row r="4" spans="1:2" ht="15" x14ac:dyDescent="0.2">
      <c r="A4" t="s">
        <v>187</v>
      </c>
      <c r="B4" s="129">
        <v>42814</v>
      </c>
    </row>
    <row r="5" spans="1:2" ht="15" x14ac:dyDescent="0.2">
      <c r="A5" t="s">
        <v>188</v>
      </c>
      <c r="B5" s="129">
        <v>42838</v>
      </c>
    </row>
    <row r="6" spans="1:2" ht="15" x14ac:dyDescent="0.2">
      <c r="A6" t="s">
        <v>189</v>
      </c>
      <c r="B6" s="129">
        <v>42839</v>
      </c>
    </row>
    <row r="7" spans="1:2" ht="15" x14ac:dyDescent="0.2">
      <c r="A7" t="s">
        <v>190</v>
      </c>
      <c r="B7" s="129">
        <v>42856</v>
      </c>
    </row>
    <row r="8" spans="1:2" ht="15" x14ac:dyDescent="0.2">
      <c r="A8" t="s">
        <v>191</v>
      </c>
      <c r="B8" s="129">
        <v>42884</v>
      </c>
    </row>
    <row r="9" spans="1:2" ht="15" x14ac:dyDescent="0.2">
      <c r="A9" t="s">
        <v>192</v>
      </c>
      <c r="B9" s="129">
        <v>42905</v>
      </c>
    </row>
    <row r="10" spans="1:2" ht="15" x14ac:dyDescent="0.2">
      <c r="A10" t="s">
        <v>193</v>
      </c>
      <c r="B10" s="129">
        <v>42912</v>
      </c>
    </row>
    <row r="11" spans="1:2" ht="15" x14ac:dyDescent="0.2">
      <c r="A11" t="s">
        <v>194</v>
      </c>
      <c r="B11" s="129">
        <v>42919</v>
      </c>
    </row>
    <row r="12" spans="1:2" ht="15" x14ac:dyDescent="0.2">
      <c r="A12" t="s">
        <v>195</v>
      </c>
      <c r="B12" s="129">
        <v>42936</v>
      </c>
    </row>
    <row r="13" spans="1:2" ht="15" x14ac:dyDescent="0.2">
      <c r="A13" t="s">
        <v>196</v>
      </c>
      <c r="B13" s="129">
        <v>42954</v>
      </c>
    </row>
    <row r="14" spans="1:2" ht="15" x14ac:dyDescent="0.2">
      <c r="A14" t="s">
        <v>197</v>
      </c>
      <c r="B14" s="129">
        <v>42968</v>
      </c>
    </row>
    <row r="15" spans="1:2" ht="15" x14ac:dyDescent="0.2">
      <c r="A15" t="s">
        <v>198</v>
      </c>
      <c r="B15" s="129">
        <v>43024</v>
      </c>
    </row>
    <row r="16" spans="1:2" ht="15" x14ac:dyDescent="0.2">
      <c r="A16" t="s">
        <v>199</v>
      </c>
      <c r="B16" s="129">
        <v>43045</v>
      </c>
    </row>
    <row r="17" spans="1:2" ht="15" x14ac:dyDescent="0.2">
      <c r="A17" t="s">
        <v>200</v>
      </c>
      <c r="B17" s="129">
        <v>43052</v>
      </c>
    </row>
    <row r="18" spans="1:2" ht="15" x14ac:dyDescent="0.2">
      <c r="A18" t="s">
        <v>201</v>
      </c>
      <c r="B18" s="129">
        <v>43077</v>
      </c>
    </row>
    <row r="19" spans="1:2" ht="15" x14ac:dyDescent="0.2">
      <c r="A19" s="130" t="s">
        <v>202</v>
      </c>
      <c r="B19" s="131">
        <v>43094</v>
      </c>
    </row>
    <row r="20" spans="1:2" ht="15" x14ac:dyDescent="0.2">
      <c r="A20" s="132" t="s">
        <v>203</v>
      </c>
      <c r="B20" s="129">
        <v>43101</v>
      </c>
    </row>
    <row r="21" spans="1:2" ht="15" x14ac:dyDescent="0.2">
      <c r="A21" s="132" t="s">
        <v>204</v>
      </c>
      <c r="B21" s="129">
        <v>43108</v>
      </c>
    </row>
    <row r="22" spans="1:2" ht="15" x14ac:dyDescent="0.2">
      <c r="A22" s="132" t="s">
        <v>205</v>
      </c>
      <c r="B22" s="129">
        <v>43178</v>
      </c>
    </row>
    <row r="23" spans="1:2" ht="15" x14ac:dyDescent="0.2">
      <c r="A23" s="132" t="s">
        <v>206</v>
      </c>
      <c r="B23" s="129">
        <v>43188</v>
      </c>
    </row>
    <row r="24" spans="1:2" ht="15" x14ac:dyDescent="0.2">
      <c r="A24" s="132" t="s">
        <v>207</v>
      </c>
      <c r="B24" s="129">
        <v>43189</v>
      </c>
    </row>
    <row r="25" spans="1:2" ht="15" x14ac:dyDescent="0.2">
      <c r="A25" s="132" t="s">
        <v>208</v>
      </c>
      <c r="B25" s="129">
        <v>43221</v>
      </c>
    </row>
    <row r="26" spans="1:2" ht="15" x14ac:dyDescent="0.2">
      <c r="A26" s="132" t="s">
        <v>209</v>
      </c>
      <c r="B26" s="129">
        <v>43234</v>
      </c>
    </row>
    <row r="27" spans="1:2" ht="15" x14ac:dyDescent="0.2">
      <c r="A27" s="132" t="s">
        <v>210</v>
      </c>
      <c r="B27" s="129">
        <v>43255</v>
      </c>
    </row>
    <row r="28" spans="1:2" ht="15" x14ac:dyDescent="0.2">
      <c r="A28" s="132" t="s">
        <v>211</v>
      </c>
      <c r="B28" s="129">
        <v>43262</v>
      </c>
    </row>
    <row r="29" spans="1:2" ht="15" x14ac:dyDescent="0.2">
      <c r="A29" s="132" t="s">
        <v>212</v>
      </c>
      <c r="B29" s="129">
        <v>43283</v>
      </c>
    </row>
    <row r="30" spans="1:2" ht="15" x14ac:dyDescent="0.2">
      <c r="A30" s="132" t="s">
        <v>213</v>
      </c>
      <c r="B30" s="129">
        <v>43301</v>
      </c>
    </row>
    <row r="31" spans="1:2" ht="15" x14ac:dyDescent="0.2">
      <c r="A31" s="132" t="s">
        <v>214</v>
      </c>
      <c r="B31" s="129">
        <v>43319</v>
      </c>
    </row>
    <row r="32" spans="1:2" ht="15" x14ac:dyDescent="0.2">
      <c r="A32" s="132" t="s">
        <v>215</v>
      </c>
      <c r="B32" s="129">
        <v>43332</v>
      </c>
    </row>
    <row r="33" spans="1:2" ht="15" x14ac:dyDescent="0.2">
      <c r="A33" s="132" t="s">
        <v>216</v>
      </c>
      <c r="B33" s="129">
        <v>43388</v>
      </c>
    </row>
    <row r="34" spans="1:2" ht="15" x14ac:dyDescent="0.2">
      <c r="A34" s="132" t="s">
        <v>217</v>
      </c>
      <c r="B34" s="129">
        <v>43409</v>
      </c>
    </row>
    <row r="35" spans="1:2" ht="15" x14ac:dyDescent="0.2">
      <c r="A35" s="132" t="s">
        <v>218</v>
      </c>
      <c r="B35" s="129">
        <v>43416</v>
      </c>
    </row>
    <row r="36" spans="1:2" ht="15" x14ac:dyDescent="0.2">
      <c r="A36" s="132" t="s">
        <v>201</v>
      </c>
      <c r="B36" s="129">
        <v>43442</v>
      </c>
    </row>
    <row r="37" spans="1:2" ht="15" x14ac:dyDescent="0.2">
      <c r="A37" s="133" t="s">
        <v>219</v>
      </c>
      <c r="B37" s="131">
        <v>43459</v>
      </c>
    </row>
    <row r="38" spans="1:2" ht="15" x14ac:dyDescent="0.2">
      <c r="A38" s="132" t="s">
        <v>203</v>
      </c>
      <c r="B38" s="129">
        <v>43466</v>
      </c>
    </row>
    <row r="39" spans="1:2" ht="15" x14ac:dyDescent="0.2">
      <c r="A39" s="132" t="s">
        <v>204</v>
      </c>
      <c r="B39" s="129">
        <v>43472</v>
      </c>
    </row>
    <row r="40" spans="1:2" ht="15" x14ac:dyDescent="0.2">
      <c r="A40" s="132" t="s">
        <v>205</v>
      </c>
      <c r="B40" s="129">
        <v>43549</v>
      </c>
    </row>
    <row r="41" spans="1:2" ht="15" x14ac:dyDescent="0.2">
      <c r="A41" s="132" t="s">
        <v>206</v>
      </c>
      <c r="B41" s="129">
        <v>43573</v>
      </c>
    </row>
    <row r="42" spans="1:2" ht="15" x14ac:dyDescent="0.2">
      <c r="A42" s="132" t="s">
        <v>207</v>
      </c>
      <c r="B42" s="129">
        <v>43574</v>
      </c>
    </row>
    <row r="43" spans="1:2" ht="15" x14ac:dyDescent="0.2">
      <c r="A43" s="132" t="s">
        <v>208</v>
      </c>
      <c r="B43" s="129">
        <v>43586</v>
      </c>
    </row>
    <row r="44" spans="1:2" ht="15" x14ac:dyDescent="0.2">
      <c r="A44" s="132" t="s">
        <v>209</v>
      </c>
      <c r="B44" s="129">
        <v>43619</v>
      </c>
    </row>
    <row r="45" spans="1:2" ht="15" x14ac:dyDescent="0.2">
      <c r="A45" s="132" t="s">
        <v>210</v>
      </c>
      <c r="B45" s="129">
        <v>43640</v>
      </c>
    </row>
    <row r="46" spans="1:2" ht="15" x14ac:dyDescent="0.2">
      <c r="A46" s="132" t="s">
        <v>220</v>
      </c>
      <c r="B46" s="129">
        <v>43647</v>
      </c>
    </row>
    <row r="47" spans="1:2" ht="15" x14ac:dyDescent="0.2">
      <c r="A47" s="132" t="s">
        <v>214</v>
      </c>
      <c r="B47" s="129">
        <v>43684</v>
      </c>
    </row>
    <row r="48" spans="1:2" ht="15" x14ac:dyDescent="0.2">
      <c r="A48" s="132" t="s">
        <v>215</v>
      </c>
      <c r="B48" s="129">
        <v>43696</v>
      </c>
    </row>
    <row r="49" spans="1:2" ht="15" x14ac:dyDescent="0.2">
      <c r="A49" s="132" t="s">
        <v>216</v>
      </c>
      <c r="B49" s="129">
        <v>43752</v>
      </c>
    </row>
    <row r="50" spans="1:2" ht="15" x14ac:dyDescent="0.2">
      <c r="A50" s="132" t="s">
        <v>217</v>
      </c>
      <c r="B50" s="129">
        <v>43773</v>
      </c>
    </row>
    <row r="51" spans="1:2" ht="15" x14ac:dyDescent="0.2">
      <c r="A51" s="132" t="s">
        <v>218</v>
      </c>
      <c r="B51" s="129">
        <v>43780</v>
      </c>
    </row>
    <row r="52" spans="1:2" ht="15" x14ac:dyDescent="0.2">
      <c r="A52" s="132" t="s">
        <v>201</v>
      </c>
      <c r="B52" s="129">
        <v>43807</v>
      </c>
    </row>
    <row r="53" spans="1:2" ht="15" x14ac:dyDescent="0.2">
      <c r="A53" s="133" t="s">
        <v>219</v>
      </c>
      <c r="B53" s="131">
        <v>43824</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2BBB1A2C59E87A45B0B320537281AAE2" ma:contentTypeVersion="8" ma:contentTypeDescription="Crear nuevo documento." ma:contentTypeScope="" ma:versionID="872d5f2df6731c4dcac8f051ca69d197">
  <xsd:schema xmlns:xsd="http://www.w3.org/2001/XMLSchema" xmlns:xs="http://www.w3.org/2001/XMLSchema" xmlns:p="http://schemas.microsoft.com/office/2006/metadata/properties" xmlns:ns2="a16ba950-d015-4cbc-806e-9cba0f1b5528" xmlns:ns3="47cb3e12-45b3-4531-b84f-87359d4b7239" targetNamespace="http://schemas.microsoft.com/office/2006/metadata/properties" ma:root="true" ma:fieldsID="a9233f96ea3dedf161fd46d9d2ebe75b" ns2:_="" ns3:_="">
    <xsd:import namespace="a16ba950-d015-4cbc-806e-9cba0f1b5528"/>
    <xsd:import namespace="47cb3e12-45b3-4531-b84f-87359d4b7239"/>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AutoTags" minOccurs="0"/>
                <xsd:element ref="ns3:MediaServiceOCR" minOccurs="0"/>
                <xsd:element ref="ns3:MediaServiceDateTaken" minOccurs="0"/>
                <xsd:element ref="ns3: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16ba950-d015-4cbc-806e-9cba0f1b5528" elementFormDefault="qualified">
    <xsd:import namespace="http://schemas.microsoft.com/office/2006/documentManagement/types"/>
    <xsd:import namespace="http://schemas.microsoft.com/office/infopath/2007/PartnerControls"/>
    <xsd:element name="SharedWithUsers" ma:index="8"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Detalles de uso compartido"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47cb3e12-45b3-4531-b84f-87359d4b7239"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DateTaken" ma:index="14" nillable="true" ma:displayName="MediaServiceDateTaken" ma:hidden="true" ma:internalName="MediaServiceDateTaken" ma:readOnly="true">
      <xsd:simpleType>
        <xsd:restriction base="dms:Text"/>
      </xsd:simpleType>
    </xsd:element>
    <xsd:element name="MediaServiceLocation" ma:index="15" nillable="true" ma:displayName="Location" ma:internalName="MediaServiceLocation"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SharedWithUsers xmlns="a16ba950-d015-4cbc-806e-9cba0f1b5528">
      <UserInfo>
        <DisplayName/>
        <AccountId xsi:nil="true"/>
        <AccountType/>
      </UserInfo>
    </SharedWithUsers>
  </documentManagement>
</p:properties>
</file>

<file path=customXml/itemProps1.xml><?xml version="1.0" encoding="utf-8"?>
<ds:datastoreItem xmlns:ds="http://schemas.openxmlformats.org/officeDocument/2006/customXml" ds:itemID="{59678DE6-7A42-4C8B-AC92-5E52B30D71F4}"/>
</file>

<file path=customXml/itemProps2.xml><?xml version="1.0" encoding="utf-8"?>
<ds:datastoreItem xmlns:ds="http://schemas.openxmlformats.org/officeDocument/2006/customXml" ds:itemID="{E98684D1-4978-4EA5-9A07-55E8EA239DDB}"/>
</file>

<file path=customXml/itemProps3.xml><?xml version="1.0" encoding="utf-8"?>
<ds:datastoreItem xmlns:ds="http://schemas.openxmlformats.org/officeDocument/2006/customXml" ds:itemID="{D29F6B18-D976-41A6-9DDA-C152F7F86290}"/>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4</vt:i4>
      </vt:variant>
      <vt:variant>
        <vt:lpstr>Rangos con nombre</vt:lpstr>
      </vt:variant>
      <vt:variant>
        <vt:i4>2</vt:i4>
      </vt:variant>
    </vt:vector>
  </HeadingPairs>
  <TitlesOfParts>
    <vt:vector size="6" baseType="lpstr">
      <vt:lpstr>Ficha tecnica de indicador</vt:lpstr>
      <vt:lpstr>Ficha medición indicador</vt:lpstr>
      <vt:lpstr>soporte</vt:lpstr>
      <vt:lpstr>Festivos</vt:lpstr>
      <vt:lpstr>'Ficha medición indicador'!Área_de_impresión</vt:lpstr>
      <vt:lpstr>'Ficha tecnica de indicador'!Área_de_impresión</vt:lpstr>
    </vt:vector>
  </TitlesOfParts>
  <Company>CONSEJO SUPERIOR DE LA JUDICATURA</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Owner</dc:creator>
  <cp:lastModifiedBy>Luz Marina Acosta Alvarez</cp:lastModifiedBy>
  <cp:lastPrinted>2014-05-14T16:18:01Z</cp:lastPrinted>
  <dcterms:created xsi:type="dcterms:W3CDTF">2007-03-27T20:35:29Z</dcterms:created>
  <dcterms:modified xsi:type="dcterms:W3CDTF">2018-08-01T21:33:59Z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0x0101002BBB1A2C59E87A45B0B320537281AAE2</vt:lpwstr>
  </property>
  <property fmtid="{D5CDD505-2E9C-101B-9397-08002B2CF9AE}" pid="3" name="Order">
    <vt:r8>56457600</vt:r8>
  </property>
  <property fmtid="{D5CDD505-2E9C-101B-9397-08002B2CF9AE}" pid="4" name="_SourceUrl">
    <vt:lpwstr/>
  </property>
  <property fmtid="{D5CDD505-2E9C-101B-9397-08002B2CF9AE}" pid="5" name="_SharedFileIndex">
    <vt:lpwstr/>
  </property>
  <property fmtid="{D5CDD505-2E9C-101B-9397-08002B2CF9AE}" pid="6" name="ComplianceAssetId">
    <vt:lpwstr/>
  </property>
</Properties>
</file>